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★★★Ｒ４関東大会\申込様式\"/>
    </mc:Choice>
  </mc:AlternateContent>
  <xr:revisionPtr revIDLastSave="0" documentId="13_ncr:1_{894D94B6-DFB8-434E-A834-E3F49B87FA83}" xr6:coauthVersionLast="36" xr6:coauthVersionMax="36" xr10:uidLastSave="{00000000-0000-0000-0000-000000000000}"/>
  <bookViews>
    <workbookView xWindow="0" yWindow="0" windowWidth="20490" windowHeight="7530" tabRatio="798" activeTab="4" xr2:uid="{00000000-000D-0000-FFFF-FFFF00000000}"/>
  </bookViews>
  <sheets>
    <sheet name="参加申込詳細" sheetId="1" r:id="rId1"/>
    <sheet name="様式１" sheetId="2" r:id="rId2"/>
    <sheet name="様式１(予備)" sheetId="19" r:id="rId3"/>
    <sheet name="様式2 (審査員) " sheetId="11" r:id="rId4"/>
    <sheet name="様式3-Ⅰプロ「Ⅰ類」" sheetId="5" r:id="rId5"/>
    <sheet name="様式3-Ⅱプロ「Ⅱ類」" sheetId="6" r:id="rId6"/>
    <sheet name="様式3-Ⅲプロ「Ⅲ類」" sheetId="7" r:id="rId7"/>
    <sheet name="様式4-Ⅰ意「Ⅰ類」" sheetId="8" r:id="rId8"/>
    <sheet name="様式4-Ⅱ意「Ⅱ類」" sheetId="9" r:id="rId9"/>
    <sheet name="様式4-Ⅲ意「Ⅲ類」" sheetId="10" r:id="rId10"/>
    <sheet name="様式5 「発表要旨」 " sheetId="12" r:id="rId11"/>
    <sheet name="振込用紙張り付け" sheetId="18" r:id="rId12"/>
  </sheets>
  <definedNames>
    <definedName name="_xlnm._FilterDatabase" localSheetId="1" hidden="1">様式１!$A$1:$T$37</definedName>
    <definedName name="_xlnm._FilterDatabase" localSheetId="2" hidden="1">'様式１(予備)'!$A$1:$T$37</definedName>
    <definedName name="_xlnm._FilterDatabase" localSheetId="3" hidden="1">'様式2 (審査員) '!$D$17:$D$20</definedName>
    <definedName name="_xlnm.Print_Area" localSheetId="0">参加申込詳細!$A$2:$S$86</definedName>
    <definedName name="_xlnm.Print_Area" localSheetId="1">様式１!$A$1:$Q$37</definedName>
    <definedName name="_xlnm.Print_Area" localSheetId="2">'様式１(予備)'!$A$1:$Q$37</definedName>
    <definedName name="_xlnm.Print_Area" localSheetId="3">'様式2 (審査員) '!$A$1:$N$21</definedName>
    <definedName name="_xlnm.Print_Area" localSheetId="4">'様式3-Ⅰプロ「Ⅰ類」'!$A$1:$H$62</definedName>
    <definedName name="_xlnm.Print_Area" localSheetId="5">'様式3-Ⅱプロ「Ⅱ類」'!$A$1:$H$62</definedName>
    <definedName name="_xlnm.Print_Area" localSheetId="6">'様式3-Ⅲプロ「Ⅲ類」'!$A$1:$H$62</definedName>
    <definedName name="_xlnm.Print_Area" localSheetId="7">'様式4-Ⅰ意「Ⅰ類」'!$A$1:$H$37</definedName>
    <definedName name="_xlnm.Print_Area" localSheetId="8">'様式4-Ⅱ意「Ⅱ類」'!$A$1:$H$37</definedName>
    <definedName name="_xlnm.Print_Area" localSheetId="9">'様式4-Ⅲ意「Ⅲ類」'!$A$1:$H$37</definedName>
    <definedName name="_xlnm.Print_Area" localSheetId="10">'様式5 「発表要旨」 '!$A$1:$M$26</definedName>
    <definedName name="Z_029DB359_2AC5_459B_8994_303CD8A084F6_.wvu.Cols" localSheetId="1" hidden="1">様式１!$U:$AI</definedName>
    <definedName name="Z_029DB359_2AC5_459B_8994_303CD8A084F6_.wvu.Cols" localSheetId="2" hidden="1">'様式１(予備)'!$U:$AI</definedName>
    <definedName name="Z_029DB359_2AC5_459B_8994_303CD8A084F6_.wvu.Cols" localSheetId="3" hidden="1">'様式2 (審査員) '!$U:$AG</definedName>
    <definedName name="Z_029DB359_2AC5_459B_8994_303CD8A084F6_.wvu.Cols" localSheetId="4" hidden="1">'様式3-Ⅰプロ「Ⅰ類」'!$J:$J</definedName>
    <definedName name="Z_029DB359_2AC5_459B_8994_303CD8A084F6_.wvu.Cols" localSheetId="5" hidden="1">'様式3-Ⅱプロ「Ⅱ類」'!$J:$J</definedName>
    <definedName name="Z_029DB359_2AC5_459B_8994_303CD8A084F6_.wvu.Cols" localSheetId="6" hidden="1">'様式3-Ⅲプロ「Ⅲ類」'!$J:$J</definedName>
    <definedName name="Z_029DB359_2AC5_459B_8994_303CD8A084F6_.wvu.FilterData" localSheetId="1" hidden="1">様式１!$A$1:$T$37</definedName>
    <definedName name="Z_029DB359_2AC5_459B_8994_303CD8A084F6_.wvu.FilterData" localSheetId="2" hidden="1">'様式１(予備)'!$A$1:$T$37</definedName>
    <definedName name="Z_029DB359_2AC5_459B_8994_303CD8A084F6_.wvu.FilterData" localSheetId="3" hidden="1">'様式2 (審査員) '!$D$17:$D$20</definedName>
    <definedName name="Z_029DB359_2AC5_459B_8994_303CD8A084F6_.wvu.PrintArea" localSheetId="0" hidden="1">参加申込詳細!$A$1:$S$86</definedName>
    <definedName name="Z_029DB359_2AC5_459B_8994_303CD8A084F6_.wvu.PrintArea" localSheetId="1" hidden="1">様式１!$A$1:$T$37</definedName>
    <definedName name="Z_029DB359_2AC5_459B_8994_303CD8A084F6_.wvu.PrintArea" localSheetId="2" hidden="1">'様式１(予備)'!$A$1:$T$37</definedName>
    <definedName name="Z_029DB359_2AC5_459B_8994_303CD8A084F6_.wvu.PrintArea" localSheetId="3" hidden="1">'様式2 (審査員) '!$A$1:$T$21</definedName>
    <definedName name="Z_029DB359_2AC5_459B_8994_303CD8A084F6_.wvu.PrintArea" localSheetId="4" hidden="1">'様式3-Ⅰプロ「Ⅰ類」'!$A$1:$H$62</definedName>
    <definedName name="Z_029DB359_2AC5_459B_8994_303CD8A084F6_.wvu.PrintArea" localSheetId="5" hidden="1">'様式3-Ⅱプロ「Ⅱ類」'!$A$1:$H$62</definedName>
    <definedName name="Z_029DB359_2AC5_459B_8994_303CD8A084F6_.wvu.PrintArea" localSheetId="6" hidden="1">'様式3-Ⅲプロ「Ⅲ類」'!$A$1:$H$62</definedName>
    <definedName name="Z_029DB359_2AC5_459B_8994_303CD8A084F6_.wvu.PrintArea" localSheetId="7" hidden="1">'様式4-Ⅰ意「Ⅰ類」'!$A$1:$H$37</definedName>
    <definedName name="Z_029DB359_2AC5_459B_8994_303CD8A084F6_.wvu.PrintArea" localSheetId="8" hidden="1">'様式4-Ⅱ意「Ⅱ類」'!$A$1:$H$37</definedName>
    <definedName name="Z_029DB359_2AC5_459B_8994_303CD8A084F6_.wvu.PrintArea" localSheetId="9" hidden="1">'様式4-Ⅲ意「Ⅲ類」'!$A$1:$H$37</definedName>
    <definedName name="Z_029DB359_2AC5_459B_8994_303CD8A084F6_.wvu.Rows" localSheetId="3" hidden="1">'様式2 (審査員) '!#REF!</definedName>
    <definedName name="Z_780F8241_B9EF_4977_BFA6_69BAC3A67436_.wvu.Cols" localSheetId="1" hidden="1">様式１!$U:$AI</definedName>
    <definedName name="Z_780F8241_B9EF_4977_BFA6_69BAC3A67436_.wvu.Cols" localSheetId="2" hidden="1">'様式１(予備)'!$U:$AI</definedName>
    <definedName name="Z_780F8241_B9EF_4977_BFA6_69BAC3A67436_.wvu.Cols" localSheetId="3" hidden="1">'様式2 (審査員) '!$U:$AG</definedName>
    <definedName name="Z_780F8241_B9EF_4977_BFA6_69BAC3A67436_.wvu.Cols" localSheetId="4" hidden="1">'様式3-Ⅰプロ「Ⅰ類」'!$J:$J</definedName>
    <definedName name="Z_780F8241_B9EF_4977_BFA6_69BAC3A67436_.wvu.Cols" localSheetId="5" hidden="1">'様式3-Ⅱプロ「Ⅱ類」'!$J:$J</definedName>
    <definedName name="Z_780F8241_B9EF_4977_BFA6_69BAC3A67436_.wvu.Cols" localSheetId="6" hidden="1">'様式3-Ⅲプロ「Ⅲ類」'!$J:$J</definedName>
    <definedName name="Z_780F8241_B9EF_4977_BFA6_69BAC3A67436_.wvu.FilterData" localSheetId="1" hidden="1">様式１!$A$1:$T$37</definedName>
    <definedName name="Z_780F8241_B9EF_4977_BFA6_69BAC3A67436_.wvu.FilterData" localSheetId="2" hidden="1">'様式１(予備)'!$A$1:$T$37</definedName>
    <definedName name="Z_780F8241_B9EF_4977_BFA6_69BAC3A67436_.wvu.FilterData" localSheetId="3" hidden="1">'様式2 (審査員) '!$D$17:$D$20</definedName>
    <definedName name="Z_780F8241_B9EF_4977_BFA6_69BAC3A67436_.wvu.PrintArea" localSheetId="0" hidden="1">参加申込詳細!$A$1:$S$86</definedName>
    <definedName name="Z_780F8241_B9EF_4977_BFA6_69BAC3A67436_.wvu.PrintArea" localSheetId="1" hidden="1">様式１!$A$1:$T$37</definedName>
    <definedName name="Z_780F8241_B9EF_4977_BFA6_69BAC3A67436_.wvu.PrintArea" localSheetId="2" hidden="1">'様式１(予備)'!$A$1:$T$37</definedName>
    <definedName name="Z_780F8241_B9EF_4977_BFA6_69BAC3A67436_.wvu.PrintArea" localSheetId="3" hidden="1">'様式2 (審査員) '!$A$1:$T$21</definedName>
    <definedName name="Z_780F8241_B9EF_4977_BFA6_69BAC3A67436_.wvu.PrintArea" localSheetId="4" hidden="1">'様式3-Ⅰプロ「Ⅰ類」'!$A$1:$H$62</definedName>
    <definedName name="Z_780F8241_B9EF_4977_BFA6_69BAC3A67436_.wvu.PrintArea" localSheetId="5" hidden="1">'様式3-Ⅱプロ「Ⅱ類」'!$A$1:$H$62</definedName>
    <definedName name="Z_780F8241_B9EF_4977_BFA6_69BAC3A67436_.wvu.PrintArea" localSheetId="6" hidden="1">'様式3-Ⅲプロ「Ⅲ類」'!$A$1:$H$62</definedName>
    <definedName name="Z_780F8241_B9EF_4977_BFA6_69BAC3A67436_.wvu.PrintArea" localSheetId="7" hidden="1">'様式4-Ⅰ意「Ⅰ類」'!$A$1:$H$37</definedName>
    <definedName name="Z_780F8241_B9EF_4977_BFA6_69BAC3A67436_.wvu.PrintArea" localSheetId="8" hidden="1">'様式4-Ⅱ意「Ⅱ類」'!$A$1:$H$37</definedName>
    <definedName name="Z_780F8241_B9EF_4977_BFA6_69BAC3A67436_.wvu.PrintArea" localSheetId="9" hidden="1">'様式4-Ⅲ意「Ⅲ類」'!$A$1:$H$37</definedName>
    <definedName name="Z_780F8241_B9EF_4977_BFA6_69BAC3A67436_.wvu.Rows" localSheetId="3" hidden="1">'様式2 (審査員) '!#REF!</definedName>
    <definedName name="Z_7FB0AFFB_120C_44F6_AE2F_B98FECB987FB_.wvu.Cols" localSheetId="1" hidden="1">様式１!$U:$AI</definedName>
    <definedName name="Z_7FB0AFFB_120C_44F6_AE2F_B98FECB987FB_.wvu.Cols" localSheetId="2" hidden="1">'様式１(予備)'!$U:$AI</definedName>
    <definedName name="Z_7FB0AFFB_120C_44F6_AE2F_B98FECB987FB_.wvu.Cols" localSheetId="3" hidden="1">'様式2 (審査員) '!$U:$AG</definedName>
    <definedName name="Z_7FB0AFFB_120C_44F6_AE2F_B98FECB987FB_.wvu.Cols" localSheetId="4" hidden="1">'様式3-Ⅰプロ「Ⅰ類」'!$J:$J</definedName>
    <definedName name="Z_7FB0AFFB_120C_44F6_AE2F_B98FECB987FB_.wvu.Cols" localSheetId="5" hidden="1">'様式3-Ⅱプロ「Ⅱ類」'!$J:$J</definedName>
    <definedName name="Z_7FB0AFFB_120C_44F6_AE2F_B98FECB987FB_.wvu.Cols" localSheetId="6" hidden="1">'様式3-Ⅲプロ「Ⅲ類」'!$J:$J</definedName>
    <definedName name="Z_7FB0AFFB_120C_44F6_AE2F_B98FECB987FB_.wvu.FilterData" localSheetId="1" hidden="1">様式１!$A$1:$T$37</definedName>
    <definedName name="Z_7FB0AFFB_120C_44F6_AE2F_B98FECB987FB_.wvu.FilterData" localSheetId="2" hidden="1">'様式１(予備)'!$A$1:$T$37</definedName>
    <definedName name="Z_7FB0AFFB_120C_44F6_AE2F_B98FECB987FB_.wvu.FilterData" localSheetId="3" hidden="1">'様式2 (審査員) '!$D$17:$D$20</definedName>
    <definedName name="Z_7FB0AFFB_120C_44F6_AE2F_B98FECB987FB_.wvu.PrintArea" localSheetId="0" hidden="1">参加申込詳細!$A$1:$S$86</definedName>
    <definedName name="Z_7FB0AFFB_120C_44F6_AE2F_B98FECB987FB_.wvu.PrintArea" localSheetId="1" hidden="1">様式１!$A$1:$T$37</definedName>
    <definedName name="Z_7FB0AFFB_120C_44F6_AE2F_B98FECB987FB_.wvu.PrintArea" localSheetId="2" hidden="1">'様式１(予備)'!$A$1:$T$37</definedName>
    <definedName name="Z_7FB0AFFB_120C_44F6_AE2F_B98FECB987FB_.wvu.PrintArea" localSheetId="3" hidden="1">'様式2 (審査員) '!$A$1:$T$21</definedName>
    <definedName name="Z_7FB0AFFB_120C_44F6_AE2F_B98FECB987FB_.wvu.PrintArea" localSheetId="4" hidden="1">'様式3-Ⅰプロ「Ⅰ類」'!$A$1:$H$62</definedName>
    <definedName name="Z_7FB0AFFB_120C_44F6_AE2F_B98FECB987FB_.wvu.PrintArea" localSheetId="5" hidden="1">'様式3-Ⅱプロ「Ⅱ類」'!$A$1:$H$62</definedName>
    <definedName name="Z_7FB0AFFB_120C_44F6_AE2F_B98FECB987FB_.wvu.PrintArea" localSheetId="6" hidden="1">'様式3-Ⅲプロ「Ⅲ類」'!$A$1:$H$62</definedName>
    <definedName name="Z_7FB0AFFB_120C_44F6_AE2F_B98FECB987FB_.wvu.PrintArea" localSheetId="7" hidden="1">'様式4-Ⅰ意「Ⅰ類」'!$A$1:$H$37</definedName>
    <definedName name="Z_7FB0AFFB_120C_44F6_AE2F_B98FECB987FB_.wvu.PrintArea" localSheetId="8" hidden="1">'様式4-Ⅱ意「Ⅱ類」'!$A$1:$H$37</definedName>
    <definedName name="Z_7FB0AFFB_120C_44F6_AE2F_B98FECB987FB_.wvu.PrintArea" localSheetId="9" hidden="1">'様式4-Ⅲ意「Ⅲ類」'!$A$1:$H$37</definedName>
    <definedName name="Z_7FB0AFFB_120C_44F6_AE2F_B98FECB987FB_.wvu.Rows" localSheetId="3" hidden="1">'様式2 (審査員) '!#REF!</definedName>
    <definedName name="Z_A3F790B1_952B_48DD_9D6D_E7E0D31580FB_.wvu.Cols" localSheetId="1" hidden="1">様式１!$U:$AG</definedName>
    <definedName name="Z_A3F790B1_952B_48DD_9D6D_E7E0D31580FB_.wvu.Cols" localSheetId="2" hidden="1">'様式１(予備)'!$U:$AG</definedName>
    <definedName name="Z_A3F790B1_952B_48DD_9D6D_E7E0D31580FB_.wvu.Cols" localSheetId="3" hidden="1">'様式2 (審査員) '!$U:$AG</definedName>
    <definedName name="Z_A3F790B1_952B_48DD_9D6D_E7E0D31580FB_.wvu.Cols" localSheetId="4" hidden="1">'様式3-Ⅰプロ「Ⅰ類」'!$J:$J</definedName>
    <definedName name="Z_A3F790B1_952B_48DD_9D6D_E7E0D31580FB_.wvu.Cols" localSheetId="5" hidden="1">'様式3-Ⅱプロ「Ⅱ類」'!$J:$J</definedName>
    <definedName name="Z_A3F790B1_952B_48DD_9D6D_E7E0D31580FB_.wvu.Cols" localSheetId="6" hidden="1">'様式3-Ⅲプロ「Ⅲ類」'!$J:$J</definedName>
    <definedName name="Z_A3F790B1_952B_48DD_9D6D_E7E0D31580FB_.wvu.FilterData" localSheetId="1" hidden="1">様式１!$A$1:$T$37</definedName>
    <definedName name="Z_A3F790B1_952B_48DD_9D6D_E7E0D31580FB_.wvu.FilterData" localSheetId="2" hidden="1">'様式１(予備)'!$A$1:$T$37</definedName>
    <definedName name="Z_A3F790B1_952B_48DD_9D6D_E7E0D31580FB_.wvu.FilterData" localSheetId="3" hidden="1">'様式2 (審査員) '!$D$17:$D$20</definedName>
    <definedName name="Z_A3F790B1_952B_48DD_9D6D_E7E0D31580FB_.wvu.PrintArea" localSheetId="0" hidden="1">参加申込詳細!$A$1:$S$86</definedName>
    <definedName name="Z_A3F790B1_952B_48DD_9D6D_E7E0D31580FB_.wvu.PrintArea" localSheetId="1" hidden="1">様式１!$A$1:$T$37</definedName>
    <definedName name="Z_A3F790B1_952B_48DD_9D6D_E7E0D31580FB_.wvu.PrintArea" localSheetId="2" hidden="1">'様式１(予備)'!$A$1:$T$37</definedName>
    <definedName name="Z_A3F790B1_952B_48DD_9D6D_E7E0D31580FB_.wvu.PrintArea" localSheetId="3" hidden="1">'様式2 (審査員) '!$A$1:$T$21</definedName>
    <definedName name="Z_A3F790B1_952B_48DD_9D6D_E7E0D31580FB_.wvu.PrintArea" localSheetId="4" hidden="1">'様式3-Ⅰプロ「Ⅰ類」'!$A$1:$H$62</definedName>
    <definedName name="Z_A3F790B1_952B_48DD_9D6D_E7E0D31580FB_.wvu.PrintArea" localSheetId="5" hidden="1">'様式3-Ⅱプロ「Ⅱ類」'!$A$1:$H$62</definedName>
    <definedName name="Z_A3F790B1_952B_48DD_9D6D_E7E0D31580FB_.wvu.PrintArea" localSheetId="6" hidden="1">'様式3-Ⅲプロ「Ⅲ類」'!$A$1:$H$62</definedName>
    <definedName name="Z_A3F790B1_952B_48DD_9D6D_E7E0D31580FB_.wvu.PrintArea" localSheetId="7" hidden="1">'様式4-Ⅰ意「Ⅰ類」'!$A$1:$H$37</definedName>
    <definedName name="Z_A3F790B1_952B_48DD_9D6D_E7E0D31580FB_.wvu.PrintArea" localSheetId="8" hidden="1">'様式4-Ⅱ意「Ⅱ類」'!$A$1:$H$37</definedName>
    <definedName name="Z_A3F790B1_952B_48DD_9D6D_E7E0D31580FB_.wvu.PrintArea" localSheetId="9" hidden="1">'様式4-Ⅲ意「Ⅲ類」'!$A$1:$H$37</definedName>
    <definedName name="Z_A3F790B1_952B_48DD_9D6D_E7E0D31580FB_.wvu.Rows" localSheetId="3" hidden="1">'様式2 (審査員) '!#REF!</definedName>
    <definedName name="Z_BF811D15_25F5_4C8E_B099_D0CDA2479563_.wvu.Cols" localSheetId="1" hidden="1">様式１!$U:$AG</definedName>
    <definedName name="Z_BF811D15_25F5_4C8E_B099_D0CDA2479563_.wvu.Cols" localSheetId="2" hidden="1">'様式１(予備)'!$U:$AG</definedName>
    <definedName name="Z_BF811D15_25F5_4C8E_B099_D0CDA2479563_.wvu.Cols" localSheetId="3" hidden="1">'様式2 (審査員) '!$U:$AG</definedName>
    <definedName name="Z_BF811D15_25F5_4C8E_B099_D0CDA2479563_.wvu.Cols" localSheetId="4" hidden="1">'様式3-Ⅰプロ「Ⅰ類」'!$J:$J</definedName>
    <definedName name="Z_BF811D15_25F5_4C8E_B099_D0CDA2479563_.wvu.Cols" localSheetId="5" hidden="1">'様式3-Ⅱプロ「Ⅱ類」'!$J:$J</definedName>
    <definedName name="Z_BF811D15_25F5_4C8E_B099_D0CDA2479563_.wvu.Cols" localSheetId="6" hidden="1">'様式3-Ⅲプロ「Ⅲ類」'!$J:$J</definedName>
    <definedName name="Z_BF811D15_25F5_4C8E_B099_D0CDA2479563_.wvu.FilterData" localSheetId="1" hidden="1">様式１!$A$1:$T$37</definedName>
    <definedName name="Z_BF811D15_25F5_4C8E_B099_D0CDA2479563_.wvu.FilterData" localSheetId="2" hidden="1">'様式１(予備)'!$A$1:$T$37</definedName>
    <definedName name="Z_BF811D15_25F5_4C8E_B099_D0CDA2479563_.wvu.FilterData" localSheetId="3" hidden="1">'様式2 (審査員) '!$D$17:$D$20</definedName>
    <definedName name="Z_BF811D15_25F5_4C8E_B099_D0CDA2479563_.wvu.PrintArea" localSheetId="0" hidden="1">参加申込詳細!$A$1:$S$86</definedName>
    <definedName name="Z_BF811D15_25F5_4C8E_B099_D0CDA2479563_.wvu.PrintArea" localSheetId="1" hidden="1">様式１!$A$1:$T$37</definedName>
    <definedName name="Z_BF811D15_25F5_4C8E_B099_D0CDA2479563_.wvu.PrintArea" localSheetId="2" hidden="1">'様式１(予備)'!$A$1:$T$37</definedName>
    <definedName name="Z_BF811D15_25F5_4C8E_B099_D0CDA2479563_.wvu.PrintArea" localSheetId="3" hidden="1">'様式2 (審査員) '!$A$1:$T$21</definedName>
    <definedName name="Z_BF811D15_25F5_4C8E_B099_D0CDA2479563_.wvu.PrintArea" localSheetId="4" hidden="1">'様式3-Ⅰプロ「Ⅰ類」'!$A$1:$H$62</definedName>
    <definedName name="Z_BF811D15_25F5_4C8E_B099_D0CDA2479563_.wvu.PrintArea" localSheetId="5" hidden="1">'様式3-Ⅱプロ「Ⅱ類」'!$A$1:$H$62</definedName>
    <definedName name="Z_BF811D15_25F5_4C8E_B099_D0CDA2479563_.wvu.PrintArea" localSheetId="6" hidden="1">'様式3-Ⅲプロ「Ⅲ類」'!$A$1:$H$62</definedName>
    <definedName name="Z_BF811D15_25F5_4C8E_B099_D0CDA2479563_.wvu.PrintArea" localSheetId="7" hidden="1">'様式4-Ⅰ意「Ⅰ類」'!$A$1:$H$37</definedName>
    <definedName name="Z_BF811D15_25F5_4C8E_B099_D0CDA2479563_.wvu.PrintArea" localSheetId="8" hidden="1">'様式4-Ⅱ意「Ⅱ類」'!$A$1:$H$37</definedName>
    <definedName name="Z_BF811D15_25F5_4C8E_B099_D0CDA2479563_.wvu.PrintArea" localSheetId="9" hidden="1">'様式4-Ⅲ意「Ⅲ類」'!$A$1:$H$37</definedName>
    <definedName name="Z_BF811D15_25F5_4C8E_B099_D0CDA2479563_.wvu.Rows" localSheetId="3" hidden="1">'様式2 (審査員) '!#REF!</definedName>
  </definedNames>
  <calcPr calcId="191029"/>
  <customWorkbookViews>
    <customWorkbookView name="小林正幸 - 個人用ビュー" guid="{7FB0AFFB-120C-44F6-AE2F-B98FECB987FB}" mergeInterval="0" personalView="1" maximized="1" xWindow="-8" yWindow="-8" windowWidth="1382" windowHeight="744" tabRatio="798" activeSheetId="1"/>
    <customWorkbookView name="kenta-nobori - 個人用ビュー" guid="{780F8241-B9EF-4977-BFA6-69BAC3A67436}" mergeInterval="0" personalView="1" maximized="1" xWindow="1" yWindow="1" windowWidth="1596" windowHeight="673" tabRatio="798" activeSheetId="10"/>
    <customWorkbookView name="管理者 - 個人用ビュー" guid="{A3F790B1-952B-48DD-9D6D-E7E0D31580FB}" mergeInterval="0" personalView="1" maximized="1" xWindow="-8" yWindow="-8" windowWidth="1296" windowHeight="1000" tabRatio="798" activeSheetId="3"/>
    <customWorkbookView name="山梨県教育庁高校教育課 - 個人用ビュー" guid="{BF811D15-25F5-4C8E-B099-D0CDA2479563}" mergeInterval="0" personalView="1" maximized="1" windowWidth="1362" windowHeight="548" tabRatio="798" activeSheetId="3"/>
    <customWorkbookView name="群馬県教育委員会 - 個人用ビュー" guid="{029DB359-2AC5-459B-8994-303CD8A084F6}" mergeInterval="0" personalView="1" maximized="1" xWindow="-9" yWindow="-9" windowWidth="1938" windowHeight="1048" tabRatio="798" activeSheetId="3"/>
  </customWorkbookViews>
</workbook>
</file>

<file path=xl/calcChain.xml><?xml version="1.0" encoding="utf-8"?>
<calcChain xmlns="http://schemas.openxmlformats.org/spreadsheetml/2006/main">
  <c r="K37" i="19" l="1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17" i="19"/>
  <c r="K3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17" i="2"/>
  <c r="C11" i="19"/>
  <c r="C8" i="19"/>
  <c r="C7" i="19"/>
  <c r="A2" i="19"/>
  <c r="A2" i="11"/>
  <c r="O64" i="1"/>
  <c r="C4" i="19" l="1"/>
  <c r="C21" i="2"/>
  <c r="L9" i="19" l="1"/>
  <c r="L11" i="19"/>
  <c r="L11" i="2"/>
  <c r="L9" i="2"/>
  <c r="L10" i="19"/>
  <c r="L10" i="2"/>
  <c r="L8" i="2" l="1"/>
  <c r="H21" i="11"/>
  <c r="D14" i="5" l="1"/>
  <c r="C12" i="19"/>
  <c r="C12" i="11"/>
  <c r="H28" i="9"/>
  <c r="H28" i="8"/>
  <c r="M37" i="19" l="1"/>
  <c r="L37" i="19"/>
  <c r="M37" i="2"/>
  <c r="L37" i="2"/>
  <c r="O20" i="11"/>
  <c r="O19" i="11"/>
  <c r="O18" i="11"/>
  <c r="O17" i="11"/>
  <c r="A3" i="7" l="1"/>
  <c r="A3" i="6"/>
  <c r="F9" i="2"/>
  <c r="F9" i="19"/>
  <c r="N37" i="19"/>
  <c r="F11" i="19" s="1"/>
  <c r="V9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L8" i="19"/>
  <c r="F10" i="19"/>
  <c r="Y9" i="19"/>
  <c r="X9" i="19"/>
  <c r="W9" i="19"/>
  <c r="L7" i="19"/>
  <c r="F7" i="19"/>
  <c r="AD6" i="19"/>
  <c r="X6" i="19"/>
  <c r="AD10" i="19" s="1"/>
  <c r="L6" i="19"/>
  <c r="F6" i="19"/>
  <c r="F4" i="19" s="1"/>
  <c r="AD5" i="19"/>
  <c r="X5" i="19"/>
  <c r="AD9" i="19" s="1"/>
  <c r="L5" i="19"/>
  <c r="F5" i="19"/>
  <c r="AD4" i="19"/>
  <c r="L4" i="19"/>
  <c r="X1" i="19"/>
  <c r="W1" i="19"/>
  <c r="R1" i="19"/>
  <c r="C35" i="19"/>
  <c r="C33" i="19"/>
  <c r="C31" i="19"/>
  <c r="C29" i="19"/>
  <c r="C27" i="19"/>
  <c r="C25" i="19"/>
  <c r="C23" i="19"/>
  <c r="C21" i="19"/>
  <c r="C19" i="19"/>
  <c r="C17" i="19"/>
  <c r="C36" i="19"/>
  <c r="C34" i="19"/>
  <c r="C32" i="19"/>
  <c r="C30" i="19"/>
  <c r="C28" i="19"/>
  <c r="C26" i="19"/>
  <c r="C24" i="19"/>
  <c r="C22" i="19"/>
  <c r="C20" i="19"/>
  <c r="C18" i="19"/>
  <c r="F8" i="19" l="1"/>
  <c r="F12" i="19" s="1"/>
  <c r="O37" i="19"/>
  <c r="Z9" i="19" s="1"/>
  <c r="X4" i="19"/>
  <c r="AD8" i="19" s="1"/>
  <c r="C6" i="19" l="1"/>
  <c r="C9" i="19"/>
  <c r="C10" i="19"/>
  <c r="V76" i="1" l="1"/>
  <c r="V75" i="1"/>
  <c r="V74" i="1"/>
  <c r="C8" i="11" l="1"/>
  <c r="C7" i="11"/>
  <c r="D14" i="10"/>
  <c r="D14" i="9"/>
  <c r="D14" i="8"/>
  <c r="D14" i="7"/>
  <c r="D14" i="6"/>
  <c r="M76" i="1" l="1"/>
  <c r="M75" i="1"/>
  <c r="J77" i="1"/>
  <c r="L77" i="1" l="1"/>
  <c r="D13" i="5"/>
  <c r="D7" i="5"/>
  <c r="G1" i="5" s="1"/>
  <c r="D6" i="5"/>
  <c r="F37" i="5"/>
  <c r="F32" i="5"/>
  <c r="F35" i="5"/>
  <c r="F33" i="5"/>
  <c r="F34" i="5"/>
  <c r="F36" i="5"/>
  <c r="H7" i="11" l="1"/>
  <c r="F7" i="2"/>
  <c r="L7" i="2"/>
  <c r="C24" i="12"/>
  <c r="C21" i="12"/>
  <c r="C18" i="12"/>
  <c r="K23" i="12"/>
  <c r="H23" i="12"/>
  <c r="F23" i="12"/>
  <c r="C23" i="12"/>
  <c r="K20" i="12"/>
  <c r="H20" i="12"/>
  <c r="F20" i="12"/>
  <c r="C20" i="12"/>
  <c r="K17" i="12"/>
  <c r="H17" i="12"/>
  <c r="F17" i="12"/>
  <c r="C17" i="12"/>
  <c r="C13" i="12"/>
  <c r="C10" i="12"/>
  <c r="C7" i="12"/>
  <c r="H12" i="12"/>
  <c r="F12" i="12"/>
  <c r="C12" i="12"/>
  <c r="H9" i="12"/>
  <c r="F9" i="12"/>
  <c r="C9" i="12"/>
  <c r="H6" i="12"/>
  <c r="F6" i="12"/>
  <c r="C6" i="12"/>
  <c r="F28" i="6"/>
  <c r="I21" i="11" l="1"/>
  <c r="K5" i="11" s="1"/>
  <c r="K4" i="11"/>
  <c r="F8" i="2"/>
  <c r="F10" i="2"/>
  <c r="L6" i="2"/>
  <c r="L5" i="2"/>
  <c r="C19" i="11"/>
  <c r="C20" i="11"/>
  <c r="C17" i="11"/>
  <c r="C18" i="11"/>
  <c r="C30" i="2"/>
  <c r="C34" i="2"/>
  <c r="C36" i="2"/>
  <c r="C29" i="2"/>
  <c r="C23" i="2"/>
  <c r="C24" i="2"/>
  <c r="C32" i="2"/>
  <c r="C22" i="2"/>
  <c r="C33" i="2"/>
  <c r="C35" i="2"/>
  <c r="C31" i="2"/>
  <c r="C27" i="2"/>
  <c r="C25" i="2"/>
  <c r="C26" i="2"/>
  <c r="C28" i="2"/>
  <c r="L4" i="2" l="1"/>
  <c r="K6" i="11"/>
  <c r="F12" i="2" s="1"/>
  <c r="F6" i="2"/>
  <c r="F5" i="2"/>
  <c r="H6" i="11"/>
  <c r="H5" i="11"/>
  <c r="D13" i="10"/>
  <c r="D13" i="9"/>
  <c r="D13" i="8"/>
  <c r="D13" i="7"/>
  <c r="D13" i="6"/>
  <c r="C11" i="11"/>
  <c r="H4" i="11" l="1"/>
  <c r="F4" i="2"/>
  <c r="D12" i="5" l="1"/>
  <c r="D11" i="5"/>
  <c r="D8" i="5"/>
  <c r="C4" i="11" l="1"/>
  <c r="Y9" i="11"/>
  <c r="W9" i="11"/>
  <c r="V9" i="11"/>
  <c r="J20" i="11"/>
  <c r="J19" i="11"/>
  <c r="J18" i="11"/>
  <c r="AB6" i="11"/>
  <c r="J17" i="11"/>
  <c r="X9" i="11"/>
  <c r="C5" i="11"/>
  <c r="AB4" i="11"/>
  <c r="X1" i="11"/>
  <c r="W1" i="11"/>
  <c r="Z9" i="11" l="1"/>
  <c r="J21" i="11"/>
  <c r="C9" i="11"/>
  <c r="C10" i="11"/>
  <c r="L1" i="12"/>
  <c r="AB8" i="11"/>
  <c r="AB5" i="11"/>
  <c r="AD9" i="11" s="1"/>
  <c r="AD10" i="11"/>
  <c r="M1" i="11"/>
  <c r="C6" i="11"/>
  <c r="N37" i="2" l="1"/>
  <c r="F11" i="2" s="1"/>
  <c r="F13" i="2" s="1"/>
  <c r="A3" i="10" l="1"/>
  <c r="A3" i="9"/>
  <c r="W1" i="2" l="1"/>
  <c r="AD4" i="2" l="1"/>
  <c r="X5" i="2" l="1"/>
  <c r="O21" i="2"/>
  <c r="X1" i="2"/>
  <c r="O22" i="2"/>
  <c r="O25" i="2"/>
  <c r="O26" i="2"/>
  <c r="O29" i="2"/>
  <c r="O30" i="2"/>
  <c r="O33" i="2"/>
  <c r="O34" i="2"/>
  <c r="R1" i="2"/>
  <c r="D8" i="8"/>
  <c r="X6" i="2"/>
  <c r="D11" i="6"/>
  <c r="O23" i="2"/>
  <c r="O24" i="2"/>
  <c r="O27" i="2"/>
  <c r="O28" i="2"/>
  <c r="O31" i="2"/>
  <c r="O32" i="2"/>
  <c r="O35" i="2"/>
  <c r="O36" i="2"/>
  <c r="D6" i="6"/>
  <c r="D7" i="6"/>
  <c r="G1" i="6" s="1"/>
  <c r="D6" i="7"/>
  <c r="D7" i="7"/>
  <c r="G1" i="7" s="1"/>
  <c r="D6" i="9"/>
  <c r="D7" i="9"/>
  <c r="H1" i="9" s="1"/>
  <c r="D6" i="8"/>
  <c r="D7" i="8"/>
  <c r="H1" i="8" s="1"/>
  <c r="D6" i="10"/>
  <c r="D7" i="10"/>
  <c r="H1" i="10" s="1"/>
  <c r="F30" i="6"/>
  <c r="F32" i="6"/>
  <c r="F37" i="6"/>
  <c r="F29" i="6"/>
  <c r="F36" i="6"/>
  <c r="F34" i="6"/>
  <c r="F33" i="6"/>
  <c r="F31" i="6"/>
  <c r="F35" i="6"/>
  <c r="F33" i="7"/>
  <c r="F34" i="7"/>
  <c r="F35" i="7"/>
  <c r="F31" i="7"/>
  <c r="F29" i="7"/>
  <c r="F36" i="7"/>
  <c r="F32" i="7"/>
  <c r="F37" i="7"/>
  <c r="F30" i="7"/>
  <c r="O37" i="2" l="1"/>
  <c r="AD5" i="2"/>
  <c r="AD9" i="2" s="1"/>
  <c r="D8" i="9"/>
  <c r="Y9" i="2"/>
  <c r="X4" i="2"/>
  <c r="X9" i="2"/>
  <c r="W9" i="2"/>
  <c r="D11" i="8"/>
  <c r="D11" i="9"/>
  <c r="AD6" i="2"/>
  <c r="V9" i="2"/>
  <c r="D8" i="7"/>
  <c r="D8" i="6"/>
  <c r="D12" i="10"/>
  <c r="D11" i="10"/>
  <c r="D12" i="8"/>
  <c r="D11" i="7"/>
  <c r="D8" i="10"/>
  <c r="D12" i="6"/>
  <c r="D12" i="7"/>
  <c r="D12" i="9"/>
  <c r="Z9" i="2" l="1"/>
  <c r="AD8" i="2"/>
  <c r="AD10" i="2"/>
  <c r="D10" i="10"/>
  <c r="D10" i="9"/>
  <c r="D10" i="8"/>
  <c r="D10" i="7"/>
  <c r="D10" i="6"/>
  <c r="D10" i="5"/>
  <c r="D9" i="7"/>
  <c r="D9" i="8"/>
  <c r="D9" i="5"/>
  <c r="D9" i="6"/>
  <c r="D9" i="9"/>
  <c r="D9" i="10"/>
</calcChain>
</file>

<file path=xl/sharedStrings.xml><?xml version="1.0" encoding="utf-8"?>
<sst xmlns="http://schemas.openxmlformats.org/spreadsheetml/2006/main" count="1453" uniqueCount="521">
  <si>
    <t>（１）</t>
  </si>
  <si>
    <t>参加申込書</t>
  </si>
  <si>
    <t>（２）</t>
  </si>
  <si>
    <t>発表申込書</t>
  </si>
  <si>
    <t>送金受領書の写し</t>
  </si>
  <si>
    <t>その他</t>
  </si>
  <si>
    <t>備考欄に記入</t>
  </si>
  <si>
    <t>諸経費</t>
  </si>
  <si>
    <t>都県連盟名</t>
  </si>
  <si>
    <t>農クコード</t>
  </si>
  <si>
    <t>（半角）</t>
  </si>
  <si>
    <t>単位クラブ名</t>
  </si>
  <si>
    <t>○○高等学校</t>
  </si>
  <si>
    <t>氏名</t>
  </si>
  <si>
    <t>教諭</t>
  </si>
  <si>
    <t>電話</t>
  </si>
  <si>
    <t>FAX</t>
  </si>
  <si>
    <t>No</t>
  </si>
  <si>
    <t>氏　名</t>
  </si>
  <si>
    <t>ふりがな</t>
  </si>
  <si>
    <t>　大会参加費</t>
  </si>
  <si>
    <t xml:space="preserve">
24
日
弁
当
代</t>
  </si>
  <si>
    <t>　合計金額</t>
  </si>
  <si>
    <t>　備考</t>
  </si>
  <si>
    <t>男</t>
  </si>
  <si>
    <t>○</t>
  </si>
  <si>
    <t>生徒</t>
  </si>
  <si>
    <t>合計人数</t>
  </si>
  <si>
    <t>人</t>
  </si>
  <si>
    <t>生徒人数</t>
  </si>
  <si>
    <t>男性</t>
  </si>
  <si>
    <t>女性</t>
  </si>
  <si>
    <t>参加費</t>
  </si>
  <si>
    <t>合計金額</t>
  </si>
  <si>
    <t>教員人数</t>
  </si>
  <si>
    <t>宿泊費</t>
  </si>
  <si>
    <t>申込日</t>
  </si>
  <si>
    <t>参加校</t>
  </si>
  <si>
    <t>顧問名</t>
  </si>
  <si>
    <t>発表種目</t>
  </si>
  <si>
    <t>発表題目</t>
  </si>
  <si>
    <t>題目</t>
  </si>
  <si>
    <t>発表者名</t>
  </si>
  <si>
    <t>No.</t>
  </si>
  <si>
    <t>学科</t>
  </si>
  <si>
    <t>学年</t>
  </si>
  <si>
    <t>発表・補助者の区分（詳細は下記を参照）</t>
  </si>
  <si>
    <t>発表機器について（電気器具はワット数を記入）</t>
  </si>
  <si>
    <t>機器名</t>
  </si>
  <si>
    <t>台数</t>
  </si>
  <si>
    <t>ワット数</t>
  </si>
  <si>
    <t>レーザーポインター</t>
  </si>
  <si>
    <t>－</t>
  </si>
  <si>
    <t>スポットライトの有無</t>
  </si>
  <si>
    <t>展示物・演示物の種類と寸法（持参物については具体的に記入して下さい。）</t>
  </si>
  <si>
    <t>種類</t>
  </si>
  <si>
    <t>寸法（○×○×○mm）</t>
  </si>
  <si>
    <t>備考</t>
  </si>
  <si>
    <t>＜注意＞</t>
  </si>
  <si>
    <t>記入については、様式１の記入に準じて下さい。</t>
  </si>
  <si>
    <t>この申込書は、出場種目ごとに１枚ずつ記入して下さい。</t>
  </si>
  <si>
    <t>　生徒職員
　　　宿泊費</t>
    <rPh sb="1" eb="3">
      <t>セイト</t>
    </rPh>
    <rPh sb="3" eb="5">
      <t>ショクイン</t>
    </rPh>
    <phoneticPr fontId="3"/>
  </si>
  <si>
    <t>　校長審査員
　　　宿泊費</t>
    <rPh sb="1" eb="3">
      <t>コウチョウ</t>
    </rPh>
    <rPh sb="3" eb="6">
      <t>シンサイン</t>
    </rPh>
    <phoneticPr fontId="3"/>
  </si>
  <si>
    <t>ふりがな</t>
    <phoneticPr fontId="3"/>
  </si>
  <si>
    <t>音声の有無</t>
    <rPh sb="0" eb="2">
      <t>オンセイ</t>
    </rPh>
    <rPh sb="3" eb="5">
      <t>ウム</t>
    </rPh>
    <phoneticPr fontId="3"/>
  </si>
  <si>
    <t>学科</t>
    <phoneticPr fontId="3"/>
  </si>
  <si>
    <t>ふりがな</t>
    <phoneticPr fontId="3" type="Hiragana"/>
  </si>
  <si>
    <t>発表題目と、｢ふりがな｣を記入して下さい。</t>
    <phoneticPr fontId="3" type="Hiragana"/>
  </si>
  <si>
    <t>その他（　　　　　　）</t>
    <phoneticPr fontId="3"/>
  </si>
  <si>
    <t>氏名</t>
    <rPh sb="0" eb="2">
      <t>シメイ</t>
    </rPh>
    <phoneticPr fontId="3"/>
  </si>
  <si>
    <t>茨城県立大子清流高等学校</t>
    <rPh sb="0" eb="2">
      <t>イバラキ</t>
    </rPh>
    <rPh sb="2" eb="4">
      <t>ケンリツ</t>
    </rPh>
    <rPh sb="4" eb="6">
      <t>ダイゴ</t>
    </rPh>
    <rPh sb="6" eb="8">
      <t>セイリュウ</t>
    </rPh>
    <rPh sb="8" eb="10">
      <t>コウトウ</t>
    </rPh>
    <rPh sb="10" eb="12">
      <t>ガッコウ</t>
    </rPh>
    <phoneticPr fontId="3"/>
  </si>
  <si>
    <t>茨城県立水戸農業高等学校</t>
    <rPh sb="0" eb="2">
      <t>イバラキ</t>
    </rPh>
    <rPh sb="2" eb="4">
      <t>ケンリツ</t>
    </rPh>
    <rPh sb="4" eb="6">
      <t>ミト</t>
    </rPh>
    <rPh sb="6" eb="8">
      <t>ノウギョウ</t>
    </rPh>
    <rPh sb="8" eb="10">
      <t>コウトウ</t>
    </rPh>
    <rPh sb="10" eb="12">
      <t>ガッコウ</t>
    </rPh>
    <phoneticPr fontId="3"/>
  </si>
  <si>
    <t>茨城県立鉾田農業高等学校</t>
    <rPh sb="0" eb="2">
      <t>イバラキ</t>
    </rPh>
    <rPh sb="2" eb="4">
      <t>ケンリツ</t>
    </rPh>
    <rPh sb="4" eb="6">
      <t>ホコタ</t>
    </rPh>
    <rPh sb="6" eb="8">
      <t>ノウギョウ</t>
    </rPh>
    <rPh sb="8" eb="10">
      <t>コウトウ</t>
    </rPh>
    <rPh sb="10" eb="12">
      <t>ガッコウ</t>
    </rPh>
    <phoneticPr fontId="3"/>
  </si>
  <si>
    <t>茨城県立石岡第一高等学校</t>
    <rPh sb="0" eb="2">
      <t>イバラキ</t>
    </rPh>
    <rPh sb="2" eb="4">
      <t>ケンリツ</t>
    </rPh>
    <rPh sb="4" eb="6">
      <t>イシオカ</t>
    </rPh>
    <rPh sb="6" eb="8">
      <t>ダイイチ</t>
    </rPh>
    <rPh sb="8" eb="10">
      <t>コウトウ</t>
    </rPh>
    <rPh sb="10" eb="12">
      <t>ガッコウ</t>
    </rPh>
    <phoneticPr fontId="3"/>
  </si>
  <si>
    <t>茨城県立江戸崎総合高等学校</t>
    <rPh sb="0" eb="2">
      <t>イバラキ</t>
    </rPh>
    <rPh sb="2" eb="4">
      <t>ケンリツ</t>
    </rPh>
    <rPh sb="4" eb="7">
      <t>エドサキ</t>
    </rPh>
    <rPh sb="7" eb="9">
      <t>ソウゴウ</t>
    </rPh>
    <rPh sb="9" eb="11">
      <t>コウトウ</t>
    </rPh>
    <rPh sb="11" eb="13">
      <t>ガッコウ</t>
    </rPh>
    <phoneticPr fontId="3"/>
  </si>
  <si>
    <t>茨城県立真壁高等学校</t>
    <rPh sb="0" eb="2">
      <t>イバラキ</t>
    </rPh>
    <rPh sb="2" eb="4">
      <t>ケンリツ</t>
    </rPh>
    <rPh sb="4" eb="6">
      <t>マカベ</t>
    </rPh>
    <rPh sb="6" eb="8">
      <t>コウトウ</t>
    </rPh>
    <rPh sb="8" eb="10">
      <t>ガッコウ</t>
    </rPh>
    <phoneticPr fontId="3"/>
  </si>
  <si>
    <t>茨城県立猿島高等学校</t>
    <rPh sb="0" eb="2">
      <t>イバラキ</t>
    </rPh>
    <rPh sb="2" eb="4">
      <t>ケンリツ</t>
    </rPh>
    <rPh sb="4" eb="6">
      <t>サシマ</t>
    </rPh>
    <rPh sb="6" eb="8">
      <t>コウトウ</t>
    </rPh>
    <rPh sb="8" eb="10">
      <t>ガッコウ</t>
    </rPh>
    <phoneticPr fontId="3"/>
  </si>
  <si>
    <t>栃木県立宇都宮白楊高等学校</t>
    <rPh sb="0" eb="2">
      <t>トチギ</t>
    </rPh>
    <rPh sb="2" eb="4">
      <t>ケンリツ</t>
    </rPh>
    <rPh sb="4" eb="7">
      <t>ウツノミヤ</t>
    </rPh>
    <rPh sb="7" eb="9">
      <t>ハクヨウ</t>
    </rPh>
    <rPh sb="9" eb="11">
      <t>コウトウ</t>
    </rPh>
    <rPh sb="11" eb="13">
      <t>ガッコウ</t>
    </rPh>
    <phoneticPr fontId="3"/>
  </si>
  <si>
    <t>栃木県立鹿沼南高等学校</t>
    <rPh sb="0" eb="2">
      <t>トチギ</t>
    </rPh>
    <rPh sb="2" eb="4">
      <t>ケンリツ</t>
    </rPh>
    <rPh sb="4" eb="6">
      <t>カヌマ</t>
    </rPh>
    <rPh sb="6" eb="7">
      <t>ミナミ</t>
    </rPh>
    <rPh sb="7" eb="9">
      <t>コウトウ</t>
    </rPh>
    <rPh sb="9" eb="11">
      <t>ガッコウ</t>
    </rPh>
    <phoneticPr fontId="3"/>
  </si>
  <si>
    <t>栃木県立小山北桜高等学校</t>
    <rPh sb="0" eb="2">
      <t>トチギ</t>
    </rPh>
    <rPh sb="2" eb="4">
      <t>ケンリツ</t>
    </rPh>
    <rPh sb="4" eb="6">
      <t>オヤマ</t>
    </rPh>
    <rPh sb="6" eb="8">
      <t>ホクオウ</t>
    </rPh>
    <rPh sb="8" eb="10">
      <t>コウトウ</t>
    </rPh>
    <rPh sb="10" eb="12">
      <t>ガッコウ</t>
    </rPh>
    <phoneticPr fontId="3"/>
  </si>
  <si>
    <t>栃木県立栃木農業高等学校</t>
    <rPh sb="0" eb="2">
      <t>トチギ</t>
    </rPh>
    <rPh sb="2" eb="4">
      <t>ケンリツ</t>
    </rPh>
    <rPh sb="4" eb="6">
      <t>トチギ</t>
    </rPh>
    <rPh sb="6" eb="8">
      <t>ノウギョウ</t>
    </rPh>
    <rPh sb="8" eb="10">
      <t>コウトウ</t>
    </rPh>
    <rPh sb="10" eb="12">
      <t>ガッコウ</t>
    </rPh>
    <phoneticPr fontId="3"/>
  </si>
  <si>
    <t>栃木県立真岡北陵高等学校</t>
    <rPh sb="0" eb="2">
      <t>トチギ</t>
    </rPh>
    <rPh sb="2" eb="4">
      <t>ケンリツ</t>
    </rPh>
    <rPh sb="4" eb="6">
      <t>モオカ</t>
    </rPh>
    <rPh sb="6" eb="8">
      <t>ホクリョウ</t>
    </rPh>
    <rPh sb="8" eb="10">
      <t>コウトウ</t>
    </rPh>
    <rPh sb="10" eb="12">
      <t>ガッコウ</t>
    </rPh>
    <phoneticPr fontId="3"/>
  </si>
  <si>
    <t>栃木県立那須拓陽高等学校</t>
    <rPh sb="0" eb="2">
      <t>トチギ</t>
    </rPh>
    <rPh sb="2" eb="4">
      <t>ケンリツ</t>
    </rPh>
    <rPh sb="4" eb="6">
      <t>ナス</t>
    </rPh>
    <rPh sb="6" eb="8">
      <t>タクヨウ</t>
    </rPh>
    <rPh sb="8" eb="10">
      <t>コウトウ</t>
    </rPh>
    <rPh sb="10" eb="12">
      <t>ガッコウ</t>
    </rPh>
    <phoneticPr fontId="3"/>
  </si>
  <si>
    <t>栃木県立矢板高等学校</t>
    <rPh sb="0" eb="2">
      <t>トチギ</t>
    </rPh>
    <rPh sb="2" eb="4">
      <t>ケンリツ</t>
    </rPh>
    <rPh sb="4" eb="6">
      <t>ヤイタ</t>
    </rPh>
    <rPh sb="6" eb="8">
      <t>コウトウ</t>
    </rPh>
    <rPh sb="8" eb="10">
      <t>ガッコウ</t>
    </rPh>
    <phoneticPr fontId="3"/>
  </si>
  <si>
    <t>群馬県立勢多農林高等学校</t>
    <rPh sb="0" eb="2">
      <t>グンマ</t>
    </rPh>
    <rPh sb="2" eb="4">
      <t>ケンリツ</t>
    </rPh>
    <rPh sb="4" eb="6">
      <t>セタ</t>
    </rPh>
    <rPh sb="6" eb="8">
      <t>ノウリン</t>
    </rPh>
    <rPh sb="8" eb="10">
      <t>コウトウ</t>
    </rPh>
    <rPh sb="10" eb="12">
      <t>ガッコウ</t>
    </rPh>
    <phoneticPr fontId="3"/>
  </si>
  <si>
    <t>群馬県立伊勢崎興陽高等学校</t>
    <rPh sb="0" eb="2">
      <t>グンマ</t>
    </rPh>
    <rPh sb="2" eb="4">
      <t>ケンリツ</t>
    </rPh>
    <rPh sb="4" eb="7">
      <t>イセサキ</t>
    </rPh>
    <rPh sb="7" eb="8">
      <t>コウ</t>
    </rPh>
    <rPh sb="8" eb="9">
      <t>ヨウ</t>
    </rPh>
    <rPh sb="9" eb="11">
      <t>コウトウ</t>
    </rPh>
    <rPh sb="11" eb="13">
      <t>ガッコウ</t>
    </rPh>
    <phoneticPr fontId="3"/>
  </si>
  <si>
    <t>群馬県立利根実業高等学校</t>
    <rPh sb="0" eb="2">
      <t>グンマ</t>
    </rPh>
    <rPh sb="2" eb="4">
      <t>ケンリツ</t>
    </rPh>
    <rPh sb="4" eb="6">
      <t>トネ</t>
    </rPh>
    <rPh sb="6" eb="8">
      <t>ジツギョウ</t>
    </rPh>
    <rPh sb="8" eb="10">
      <t>コウトウ</t>
    </rPh>
    <rPh sb="10" eb="12">
      <t>ガッコウ</t>
    </rPh>
    <phoneticPr fontId="3"/>
  </si>
  <si>
    <t>群馬県立藤岡北高等学校</t>
    <rPh sb="0" eb="2">
      <t>グンマ</t>
    </rPh>
    <rPh sb="2" eb="4">
      <t>ケンリツ</t>
    </rPh>
    <rPh sb="4" eb="6">
      <t>フジオカ</t>
    </rPh>
    <rPh sb="6" eb="7">
      <t>キタ</t>
    </rPh>
    <rPh sb="7" eb="9">
      <t>コウトウ</t>
    </rPh>
    <rPh sb="9" eb="11">
      <t>ガッコウ</t>
    </rPh>
    <phoneticPr fontId="3"/>
  </si>
  <si>
    <t>群馬県立富岡実業高等学校</t>
    <rPh sb="0" eb="2">
      <t>グンマ</t>
    </rPh>
    <rPh sb="2" eb="4">
      <t>ケンリツ</t>
    </rPh>
    <rPh sb="4" eb="6">
      <t>トミオカ</t>
    </rPh>
    <rPh sb="6" eb="8">
      <t>ジツギョウ</t>
    </rPh>
    <rPh sb="8" eb="10">
      <t>コウトウ</t>
    </rPh>
    <rPh sb="10" eb="12">
      <t>ガッコウ</t>
    </rPh>
    <phoneticPr fontId="3"/>
  </si>
  <si>
    <t>群馬県立安中総合学園高等学校</t>
    <rPh sb="0" eb="2">
      <t>グンマ</t>
    </rPh>
    <rPh sb="2" eb="4">
      <t>ケンリツ</t>
    </rPh>
    <rPh sb="4" eb="6">
      <t>アンナカ</t>
    </rPh>
    <rPh sb="6" eb="8">
      <t>ソウゴウ</t>
    </rPh>
    <rPh sb="8" eb="10">
      <t>ガクエン</t>
    </rPh>
    <rPh sb="10" eb="12">
      <t>コウトウ</t>
    </rPh>
    <rPh sb="12" eb="14">
      <t>ガッコウ</t>
    </rPh>
    <phoneticPr fontId="3"/>
  </si>
  <si>
    <t>群馬県立中之条高等学校</t>
    <rPh sb="0" eb="2">
      <t>グンマ</t>
    </rPh>
    <rPh sb="2" eb="4">
      <t>ケンリツ</t>
    </rPh>
    <rPh sb="4" eb="7">
      <t>ナカノジョウ</t>
    </rPh>
    <rPh sb="7" eb="9">
      <t>コウトウ</t>
    </rPh>
    <rPh sb="9" eb="11">
      <t>ガッコウ</t>
    </rPh>
    <phoneticPr fontId="3"/>
  </si>
  <si>
    <t>群馬県立大泉高等学校</t>
    <rPh sb="0" eb="2">
      <t>グンマ</t>
    </rPh>
    <rPh sb="2" eb="4">
      <t>ケンリツ</t>
    </rPh>
    <rPh sb="4" eb="6">
      <t>オオイズミ</t>
    </rPh>
    <rPh sb="6" eb="8">
      <t>コウトウ</t>
    </rPh>
    <rPh sb="8" eb="10">
      <t>ガッコウ</t>
    </rPh>
    <phoneticPr fontId="3"/>
  </si>
  <si>
    <t>埼玉県立熊谷農業高等学校</t>
    <rPh sb="0" eb="2">
      <t>サイタマ</t>
    </rPh>
    <rPh sb="2" eb="4">
      <t>ケンリツ</t>
    </rPh>
    <rPh sb="4" eb="6">
      <t>クマガヤ</t>
    </rPh>
    <rPh sb="6" eb="8">
      <t>ノウギョウ</t>
    </rPh>
    <rPh sb="8" eb="10">
      <t>コウトウ</t>
    </rPh>
    <rPh sb="10" eb="12">
      <t>ガッコウ</t>
    </rPh>
    <phoneticPr fontId="3"/>
  </si>
  <si>
    <t>埼玉県立杉戸農業高等学校</t>
    <rPh sb="0" eb="2">
      <t>サイタマ</t>
    </rPh>
    <rPh sb="2" eb="4">
      <t>ケンリツ</t>
    </rPh>
    <rPh sb="4" eb="6">
      <t>スギト</t>
    </rPh>
    <rPh sb="6" eb="8">
      <t>ノウギョウ</t>
    </rPh>
    <rPh sb="8" eb="10">
      <t>コウトウ</t>
    </rPh>
    <rPh sb="10" eb="12">
      <t>ガッコウ</t>
    </rPh>
    <phoneticPr fontId="3"/>
  </si>
  <si>
    <t>埼玉県立川越総合高等学校</t>
    <rPh sb="0" eb="2">
      <t>サイタマ</t>
    </rPh>
    <rPh sb="2" eb="4">
      <t>ケンリツ</t>
    </rPh>
    <rPh sb="4" eb="6">
      <t>カワゴエ</t>
    </rPh>
    <rPh sb="6" eb="8">
      <t>ソウゴウ</t>
    </rPh>
    <rPh sb="8" eb="10">
      <t>コウトウ</t>
    </rPh>
    <rPh sb="10" eb="12">
      <t>ガッコウ</t>
    </rPh>
    <phoneticPr fontId="3"/>
  </si>
  <si>
    <t>埼玉県立秩父農工科学高等学校</t>
    <rPh sb="0" eb="2">
      <t>サイタマ</t>
    </rPh>
    <rPh sb="2" eb="4">
      <t>ケンリツ</t>
    </rPh>
    <rPh sb="4" eb="6">
      <t>チチブ</t>
    </rPh>
    <rPh sb="6" eb="8">
      <t>ノウコウ</t>
    </rPh>
    <rPh sb="8" eb="10">
      <t>カガク</t>
    </rPh>
    <rPh sb="10" eb="12">
      <t>コウトウ</t>
    </rPh>
    <rPh sb="12" eb="14">
      <t>ガッコウ</t>
    </rPh>
    <phoneticPr fontId="3"/>
  </si>
  <si>
    <t>埼玉県立いずみ高等学校</t>
    <rPh sb="0" eb="2">
      <t>サイタマ</t>
    </rPh>
    <rPh sb="2" eb="4">
      <t>ケンリツ</t>
    </rPh>
    <rPh sb="7" eb="9">
      <t>コウトウ</t>
    </rPh>
    <rPh sb="9" eb="11">
      <t>ガッコウ</t>
    </rPh>
    <phoneticPr fontId="3"/>
  </si>
  <si>
    <t>埼玉県立児玉白楊高等学校</t>
    <rPh sb="0" eb="2">
      <t>サイタマ</t>
    </rPh>
    <rPh sb="2" eb="4">
      <t>ケンリツ</t>
    </rPh>
    <rPh sb="4" eb="6">
      <t>コダマ</t>
    </rPh>
    <rPh sb="6" eb="8">
      <t>ハクヨウ</t>
    </rPh>
    <rPh sb="8" eb="10">
      <t>コウトウ</t>
    </rPh>
    <rPh sb="10" eb="12">
      <t>ガッコウ</t>
    </rPh>
    <phoneticPr fontId="3"/>
  </si>
  <si>
    <t>埼玉県立羽生実業高等学校</t>
    <rPh sb="0" eb="2">
      <t>サイタマ</t>
    </rPh>
    <rPh sb="2" eb="4">
      <t>ケンリツ</t>
    </rPh>
    <rPh sb="4" eb="6">
      <t>ハニュウ</t>
    </rPh>
    <rPh sb="6" eb="8">
      <t>ジツギョウ</t>
    </rPh>
    <rPh sb="8" eb="10">
      <t>コウトウ</t>
    </rPh>
    <rPh sb="10" eb="12">
      <t>ガッコウ</t>
    </rPh>
    <phoneticPr fontId="3"/>
  </si>
  <si>
    <t>埼玉県立鳩ヶ谷高等学校</t>
    <rPh sb="0" eb="2">
      <t>サイタマ</t>
    </rPh>
    <rPh sb="2" eb="4">
      <t>ケンリツ</t>
    </rPh>
    <rPh sb="4" eb="7">
      <t>ハトガヤ</t>
    </rPh>
    <rPh sb="7" eb="9">
      <t>コウトウ</t>
    </rPh>
    <rPh sb="9" eb="11">
      <t>ガッコウ</t>
    </rPh>
    <phoneticPr fontId="3"/>
  </si>
  <si>
    <t>千葉県立流山高等学校</t>
    <rPh sb="0" eb="2">
      <t>チバ</t>
    </rPh>
    <rPh sb="2" eb="4">
      <t>ケンリツ</t>
    </rPh>
    <rPh sb="4" eb="6">
      <t>ナガレヤマ</t>
    </rPh>
    <rPh sb="6" eb="8">
      <t>コウトウ</t>
    </rPh>
    <rPh sb="8" eb="10">
      <t>ガッコウ</t>
    </rPh>
    <phoneticPr fontId="3"/>
  </si>
  <si>
    <t>千葉県立印旛高等学校</t>
    <rPh sb="0" eb="4">
      <t>チバケンリツ</t>
    </rPh>
    <rPh sb="4" eb="6">
      <t>インバ</t>
    </rPh>
    <rPh sb="6" eb="8">
      <t>コウトウ</t>
    </rPh>
    <rPh sb="8" eb="10">
      <t>ガッコウ</t>
    </rPh>
    <phoneticPr fontId="3"/>
  </si>
  <si>
    <t>千葉県立成田西陵高等学校</t>
    <rPh sb="0" eb="4">
      <t>チバケンリツ</t>
    </rPh>
    <rPh sb="4" eb="6">
      <t>ナリタ</t>
    </rPh>
    <rPh sb="6" eb="7">
      <t>セイ</t>
    </rPh>
    <rPh sb="7" eb="8">
      <t>リョウ</t>
    </rPh>
    <rPh sb="8" eb="10">
      <t>コウトウ</t>
    </rPh>
    <rPh sb="10" eb="12">
      <t>ガッコウ</t>
    </rPh>
    <phoneticPr fontId="3"/>
  </si>
  <si>
    <t>千葉県立下総高等学校</t>
    <rPh sb="0" eb="4">
      <t>チバケンリツ</t>
    </rPh>
    <rPh sb="4" eb="6">
      <t>シモフサ</t>
    </rPh>
    <rPh sb="6" eb="8">
      <t>コウトウ</t>
    </rPh>
    <rPh sb="8" eb="10">
      <t>ガッコウ</t>
    </rPh>
    <phoneticPr fontId="3"/>
  </si>
  <si>
    <t>千葉県立多古高等学校</t>
    <rPh sb="0" eb="4">
      <t>チバケンリツ</t>
    </rPh>
    <rPh sb="4" eb="6">
      <t>タコ</t>
    </rPh>
    <rPh sb="6" eb="8">
      <t>コウトウ</t>
    </rPh>
    <rPh sb="8" eb="10">
      <t>ガッコウ</t>
    </rPh>
    <phoneticPr fontId="3"/>
  </si>
  <si>
    <t>千葉県立旭農業高等学校</t>
    <rPh sb="0" eb="4">
      <t>チバケンリツ</t>
    </rPh>
    <rPh sb="4" eb="5">
      <t>アサヒ</t>
    </rPh>
    <rPh sb="5" eb="7">
      <t>ノウギョウ</t>
    </rPh>
    <rPh sb="7" eb="9">
      <t>コウトウ</t>
    </rPh>
    <rPh sb="9" eb="11">
      <t>ガッコウ</t>
    </rPh>
    <phoneticPr fontId="3"/>
  </si>
  <si>
    <t>千葉県立大網高等学校</t>
    <rPh sb="0" eb="4">
      <t>チバケンリツ</t>
    </rPh>
    <rPh sb="4" eb="6">
      <t>オオアミ</t>
    </rPh>
    <rPh sb="6" eb="8">
      <t>コウトウ</t>
    </rPh>
    <rPh sb="8" eb="10">
      <t>ガッコウ</t>
    </rPh>
    <phoneticPr fontId="3"/>
  </si>
  <si>
    <t>千葉県立茂原樟陽高等学校</t>
    <rPh sb="0" eb="4">
      <t>チバケンリツ</t>
    </rPh>
    <rPh sb="4" eb="6">
      <t>モバラ</t>
    </rPh>
    <rPh sb="6" eb="7">
      <t>ショウ</t>
    </rPh>
    <rPh sb="7" eb="8">
      <t>ヨウ</t>
    </rPh>
    <rPh sb="8" eb="10">
      <t>コウトウ</t>
    </rPh>
    <rPh sb="10" eb="12">
      <t>ガッコウ</t>
    </rPh>
    <phoneticPr fontId="3"/>
  </si>
  <si>
    <t>千葉県立安房拓心高等学校</t>
    <rPh sb="0" eb="4">
      <t>チバケンリツ</t>
    </rPh>
    <rPh sb="4" eb="6">
      <t>アワ</t>
    </rPh>
    <rPh sb="6" eb="7">
      <t>タク</t>
    </rPh>
    <rPh sb="7" eb="8">
      <t>シン</t>
    </rPh>
    <rPh sb="8" eb="10">
      <t>コウトウ</t>
    </rPh>
    <rPh sb="10" eb="12">
      <t>ガッコウ</t>
    </rPh>
    <phoneticPr fontId="3"/>
  </si>
  <si>
    <t>千葉県立上総高等学校</t>
    <rPh sb="0" eb="4">
      <t>チバケンリツ</t>
    </rPh>
    <rPh sb="4" eb="6">
      <t>カズサ</t>
    </rPh>
    <rPh sb="6" eb="8">
      <t>コウトウ</t>
    </rPh>
    <rPh sb="8" eb="10">
      <t>ガッコウ</t>
    </rPh>
    <phoneticPr fontId="3"/>
  </si>
  <si>
    <t>千葉県立君津青葉高等学校</t>
    <rPh sb="0" eb="4">
      <t>チバケンリツ</t>
    </rPh>
    <rPh sb="4" eb="6">
      <t>キミツ</t>
    </rPh>
    <rPh sb="6" eb="8">
      <t>アオバ</t>
    </rPh>
    <rPh sb="8" eb="10">
      <t>コウトウ</t>
    </rPh>
    <rPh sb="10" eb="12">
      <t>ガッコウ</t>
    </rPh>
    <phoneticPr fontId="3"/>
  </si>
  <si>
    <t>千葉県立鶴舞桜が丘高等学校</t>
    <rPh sb="0" eb="4">
      <t>チバケンリツ</t>
    </rPh>
    <rPh sb="4" eb="6">
      <t>ツルマイ</t>
    </rPh>
    <rPh sb="6" eb="7">
      <t>サクラ</t>
    </rPh>
    <rPh sb="8" eb="9">
      <t>オカ</t>
    </rPh>
    <rPh sb="9" eb="11">
      <t>コウトウ</t>
    </rPh>
    <rPh sb="11" eb="13">
      <t>ガッコウ</t>
    </rPh>
    <phoneticPr fontId="3"/>
  </si>
  <si>
    <t>千葉県立薬園台高等学校</t>
    <rPh sb="0" eb="4">
      <t>チバケンリツ</t>
    </rPh>
    <rPh sb="4" eb="5">
      <t>ヤク</t>
    </rPh>
    <rPh sb="5" eb="6">
      <t>エン</t>
    </rPh>
    <rPh sb="6" eb="7">
      <t>ダイ</t>
    </rPh>
    <rPh sb="7" eb="9">
      <t>コウトウ</t>
    </rPh>
    <rPh sb="9" eb="11">
      <t>ガッコウ</t>
    </rPh>
    <phoneticPr fontId="3"/>
  </si>
  <si>
    <t>千葉県立清水高等学校</t>
    <rPh sb="0" eb="4">
      <t>チバケンリツ</t>
    </rPh>
    <rPh sb="4" eb="6">
      <t>シミズ</t>
    </rPh>
    <rPh sb="6" eb="8">
      <t>コウトウ</t>
    </rPh>
    <rPh sb="8" eb="10">
      <t>ガッコウ</t>
    </rPh>
    <phoneticPr fontId="3"/>
  </si>
  <si>
    <t>東京都立園芸高等学校</t>
    <rPh sb="0" eb="2">
      <t>トウキョウ</t>
    </rPh>
    <rPh sb="2" eb="4">
      <t>トリツ</t>
    </rPh>
    <rPh sb="4" eb="6">
      <t>エンゲイ</t>
    </rPh>
    <rPh sb="6" eb="8">
      <t>コウトウ</t>
    </rPh>
    <rPh sb="8" eb="10">
      <t>ガッコウ</t>
    </rPh>
    <phoneticPr fontId="3"/>
  </si>
  <si>
    <t>東京都立農芸高等学校</t>
    <rPh sb="0" eb="2">
      <t>トウキョウ</t>
    </rPh>
    <rPh sb="2" eb="4">
      <t>トリツ</t>
    </rPh>
    <rPh sb="4" eb="6">
      <t>ノウゲイ</t>
    </rPh>
    <rPh sb="6" eb="8">
      <t>コウトウ</t>
    </rPh>
    <rPh sb="8" eb="10">
      <t>ガッコウ</t>
    </rPh>
    <phoneticPr fontId="3"/>
  </si>
  <si>
    <t>東京都立瑞穂農芸高等学校</t>
    <rPh sb="0" eb="2">
      <t>トウキョウ</t>
    </rPh>
    <rPh sb="2" eb="4">
      <t>トリツ</t>
    </rPh>
    <rPh sb="4" eb="6">
      <t>ミズホ</t>
    </rPh>
    <rPh sb="6" eb="8">
      <t>ノウゲイ</t>
    </rPh>
    <rPh sb="8" eb="10">
      <t>コウトウ</t>
    </rPh>
    <rPh sb="10" eb="12">
      <t>ガッコウ</t>
    </rPh>
    <phoneticPr fontId="3"/>
  </si>
  <si>
    <t>東京都立農産高等学校</t>
    <rPh sb="0" eb="2">
      <t>トウキョウ</t>
    </rPh>
    <rPh sb="2" eb="4">
      <t>トリツ</t>
    </rPh>
    <rPh sb="4" eb="6">
      <t>ノウサン</t>
    </rPh>
    <rPh sb="6" eb="8">
      <t>コウトウ</t>
    </rPh>
    <rPh sb="8" eb="10">
      <t>ガッコウ</t>
    </rPh>
    <phoneticPr fontId="3"/>
  </si>
  <si>
    <t>東京都立八丈高等学校</t>
    <rPh sb="0" eb="2">
      <t>トウキョウ</t>
    </rPh>
    <rPh sb="2" eb="4">
      <t>トリツ</t>
    </rPh>
    <rPh sb="4" eb="6">
      <t>ハチジョウ</t>
    </rPh>
    <rPh sb="6" eb="8">
      <t>コウトウ</t>
    </rPh>
    <rPh sb="8" eb="10">
      <t>ガッコウ</t>
    </rPh>
    <phoneticPr fontId="3"/>
  </si>
  <si>
    <t>東京都立農業高等学校</t>
    <rPh sb="0" eb="2">
      <t>トウキョウ</t>
    </rPh>
    <rPh sb="2" eb="4">
      <t>トリツ</t>
    </rPh>
    <rPh sb="4" eb="6">
      <t>ノウギョウ</t>
    </rPh>
    <rPh sb="6" eb="8">
      <t>コウトウ</t>
    </rPh>
    <rPh sb="8" eb="10">
      <t>ガッコウ</t>
    </rPh>
    <phoneticPr fontId="3"/>
  </si>
  <si>
    <t>神奈川県立平塚農業高等学校</t>
    <rPh sb="0" eb="5">
      <t>カナガワケンリツ</t>
    </rPh>
    <rPh sb="5" eb="7">
      <t>ヒラツカ</t>
    </rPh>
    <rPh sb="7" eb="9">
      <t>ノウギョウ</t>
    </rPh>
    <rPh sb="9" eb="11">
      <t>コウトウ</t>
    </rPh>
    <rPh sb="11" eb="13">
      <t>ガッコウ</t>
    </rPh>
    <phoneticPr fontId="3"/>
  </si>
  <si>
    <t>神奈川県立中央農業高等学校</t>
    <rPh sb="0" eb="5">
      <t>カナガワケンリツ</t>
    </rPh>
    <rPh sb="5" eb="7">
      <t>チュウオウ</t>
    </rPh>
    <rPh sb="7" eb="9">
      <t>ノウギョウ</t>
    </rPh>
    <rPh sb="9" eb="11">
      <t>コウトウ</t>
    </rPh>
    <rPh sb="11" eb="13">
      <t>ガッコウ</t>
    </rPh>
    <phoneticPr fontId="3"/>
  </si>
  <si>
    <t>神奈川県立相原高等学校</t>
    <rPh sb="0" eb="5">
      <t>カナガワケンリツ</t>
    </rPh>
    <rPh sb="5" eb="7">
      <t>アイハラ</t>
    </rPh>
    <rPh sb="7" eb="9">
      <t>コウトウ</t>
    </rPh>
    <rPh sb="9" eb="11">
      <t>ガッコウ</t>
    </rPh>
    <phoneticPr fontId="3"/>
  </si>
  <si>
    <t>神奈川県立平塚農業高等学校初声分校</t>
    <rPh sb="0" eb="5">
      <t>カナガワケンリツ</t>
    </rPh>
    <rPh sb="5" eb="7">
      <t>ヒラツカ</t>
    </rPh>
    <rPh sb="7" eb="9">
      <t>ノウギョウ</t>
    </rPh>
    <rPh sb="9" eb="11">
      <t>コウトウ</t>
    </rPh>
    <rPh sb="11" eb="13">
      <t>ガッコウ</t>
    </rPh>
    <rPh sb="13" eb="14">
      <t>ハツ</t>
    </rPh>
    <rPh sb="14" eb="15">
      <t>コエ</t>
    </rPh>
    <rPh sb="15" eb="17">
      <t>ブンコウ</t>
    </rPh>
    <phoneticPr fontId="3"/>
  </si>
  <si>
    <t>山梨県立北杜高等学校</t>
    <rPh sb="0" eb="4">
      <t>ヤマナシケンリツ</t>
    </rPh>
    <rPh sb="4" eb="5">
      <t>ホク</t>
    </rPh>
    <rPh sb="5" eb="6">
      <t>ト</t>
    </rPh>
    <rPh sb="6" eb="8">
      <t>コウトウ</t>
    </rPh>
    <rPh sb="8" eb="10">
      <t>ガッコウ</t>
    </rPh>
    <phoneticPr fontId="3"/>
  </si>
  <si>
    <t>山梨県立山梨園芸高等学校</t>
    <rPh sb="0" eb="4">
      <t>ヤマナシケンリツ</t>
    </rPh>
    <rPh sb="4" eb="6">
      <t>ヤマナシ</t>
    </rPh>
    <rPh sb="6" eb="8">
      <t>エンゲイ</t>
    </rPh>
    <rPh sb="8" eb="10">
      <t>コウトウ</t>
    </rPh>
    <rPh sb="10" eb="12">
      <t>ガッコウ</t>
    </rPh>
    <phoneticPr fontId="3"/>
  </si>
  <si>
    <t>山梨県立農林高等学校</t>
    <rPh sb="0" eb="4">
      <t>ヤマナシケンリツ</t>
    </rPh>
    <rPh sb="4" eb="6">
      <t>ノウリン</t>
    </rPh>
    <rPh sb="6" eb="8">
      <t>コウトウ</t>
    </rPh>
    <rPh sb="8" eb="10">
      <t>ガッコウ</t>
    </rPh>
    <phoneticPr fontId="3"/>
  </si>
  <si>
    <t>静岡県立下田高等学校南伊豆分校</t>
    <rPh sb="0" eb="4">
      <t>シズオカケンリツ</t>
    </rPh>
    <rPh sb="4" eb="6">
      <t>シモダ</t>
    </rPh>
    <rPh sb="6" eb="8">
      <t>コウトウ</t>
    </rPh>
    <rPh sb="8" eb="10">
      <t>ガッコウ</t>
    </rPh>
    <rPh sb="10" eb="13">
      <t>ミナミイズ</t>
    </rPh>
    <rPh sb="13" eb="15">
      <t>ブンコウ</t>
    </rPh>
    <phoneticPr fontId="3"/>
  </si>
  <si>
    <t>静岡県立田方農業高等学校</t>
    <rPh sb="0" eb="4">
      <t>シズオカケンリツ</t>
    </rPh>
    <rPh sb="4" eb="6">
      <t>タガタ</t>
    </rPh>
    <rPh sb="6" eb="8">
      <t>ノウギョウ</t>
    </rPh>
    <rPh sb="8" eb="10">
      <t>コウトウ</t>
    </rPh>
    <rPh sb="10" eb="12">
      <t>ガッコウ</t>
    </rPh>
    <phoneticPr fontId="3"/>
  </si>
  <si>
    <t>静岡県立富岳館高等学校</t>
    <rPh sb="0" eb="4">
      <t>シズオカケンリツ</t>
    </rPh>
    <rPh sb="4" eb="5">
      <t>フ</t>
    </rPh>
    <rPh sb="5" eb="6">
      <t>ガク</t>
    </rPh>
    <rPh sb="6" eb="7">
      <t>カン</t>
    </rPh>
    <rPh sb="7" eb="9">
      <t>コウトウ</t>
    </rPh>
    <rPh sb="9" eb="11">
      <t>ガッコウ</t>
    </rPh>
    <phoneticPr fontId="3"/>
  </si>
  <si>
    <t>静岡県立静岡農業高等学校</t>
    <rPh sb="0" eb="4">
      <t>シズオカケンリツ</t>
    </rPh>
    <rPh sb="4" eb="6">
      <t>シズオカ</t>
    </rPh>
    <rPh sb="6" eb="8">
      <t>ノウギョウ</t>
    </rPh>
    <rPh sb="8" eb="10">
      <t>コウトウ</t>
    </rPh>
    <rPh sb="10" eb="12">
      <t>ガッコウ</t>
    </rPh>
    <phoneticPr fontId="3"/>
  </si>
  <si>
    <t>静岡県立藤枝北高等学校</t>
    <rPh sb="0" eb="4">
      <t>シズオカケンリツ</t>
    </rPh>
    <rPh sb="4" eb="6">
      <t>フジエダ</t>
    </rPh>
    <rPh sb="6" eb="7">
      <t>キタ</t>
    </rPh>
    <rPh sb="7" eb="9">
      <t>コウトウ</t>
    </rPh>
    <rPh sb="9" eb="11">
      <t>ガッコウ</t>
    </rPh>
    <phoneticPr fontId="3"/>
  </si>
  <si>
    <t>静岡県立小笠高等学校</t>
    <rPh sb="0" eb="4">
      <t>シズオカケンリツ</t>
    </rPh>
    <rPh sb="4" eb="6">
      <t>オガサ</t>
    </rPh>
    <rPh sb="6" eb="8">
      <t>コウトウ</t>
    </rPh>
    <rPh sb="8" eb="10">
      <t>ガッコウ</t>
    </rPh>
    <phoneticPr fontId="3"/>
  </si>
  <si>
    <t>静岡県立遠江総合高等学校</t>
    <rPh sb="0" eb="4">
      <t>シズオカケンリツ</t>
    </rPh>
    <rPh sb="4" eb="6">
      <t>トオトウミ</t>
    </rPh>
    <rPh sb="6" eb="8">
      <t>ソウゴウ</t>
    </rPh>
    <rPh sb="8" eb="10">
      <t>コウトウ</t>
    </rPh>
    <rPh sb="10" eb="12">
      <t>ガッコウ</t>
    </rPh>
    <phoneticPr fontId="3"/>
  </si>
  <si>
    <t>静岡県立天竜林業高等学校</t>
    <rPh sb="0" eb="4">
      <t>シズオカケンリツ</t>
    </rPh>
    <rPh sb="4" eb="6">
      <t>テンリュウ</t>
    </rPh>
    <rPh sb="6" eb="8">
      <t>リンギョウ</t>
    </rPh>
    <rPh sb="8" eb="10">
      <t>コウトウ</t>
    </rPh>
    <rPh sb="10" eb="12">
      <t>ガッコウ</t>
    </rPh>
    <phoneticPr fontId="3"/>
  </si>
  <si>
    <t>静岡県立磐田農業高等学校</t>
    <rPh sb="0" eb="4">
      <t>シズオカケンリツ</t>
    </rPh>
    <rPh sb="4" eb="6">
      <t>イワタ</t>
    </rPh>
    <rPh sb="6" eb="8">
      <t>ノウギョウ</t>
    </rPh>
    <rPh sb="8" eb="10">
      <t>コウトウ</t>
    </rPh>
    <rPh sb="10" eb="12">
      <t>ガッコウ</t>
    </rPh>
    <phoneticPr fontId="3"/>
  </si>
  <si>
    <t>静岡県立浜松大平台高等学校</t>
    <rPh sb="0" eb="3">
      <t>シズオカケン</t>
    </rPh>
    <rPh sb="3" eb="4">
      <t>リツ</t>
    </rPh>
    <rPh sb="4" eb="6">
      <t>ハママツ</t>
    </rPh>
    <rPh sb="6" eb="8">
      <t>オオヒラ</t>
    </rPh>
    <rPh sb="8" eb="9">
      <t>ダイ</t>
    </rPh>
    <rPh sb="9" eb="11">
      <t>コウトウ</t>
    </rPh>
    <rPh sb="11" eb="13">
      <t>ガッコウ</t>
    </rPh>
    <phoneticPr fontId="3"/>
  </si>
  <si>
    <t>茨城県立水戸農業高等学校（定時制）</t>
    <rPh sb="0" eb="2">
      <t>イバラキ</t>
    </rPh>
    <rPh sb="2" eb="4">
      <t>ケンリツ</t>
    </rPh>
    <rPh sb="4" eb="6">
      <t>ミト</t>
    </rPh>
    <rPh sb="6" eb="8">
      <t>ノウギョウ</t>
    </rPh>
    <rPh sb="8" eb="10">
      <t>コウトウ</t>
    </rPh>
    <rPh sb="10" eb="12">
      <t>ガッコウ</t>
    </rPh>
    <rPh sb="13" eb="16">
      <t>テイジセイ</t>
    </rPh>
    <phoneticPr fontId="3"/>
  </si>
  <si>
    <t>東京都立園芸高等学校（定時制）</t>
    <rPh sb="0" eb="2">
      <t>トウキョウ</t>
    </rPh>
    <rPh sb="2" eb="4">
      <t>トリツ</t>
    </rPh>
    <rPh sb="4" eb="6">
      <t>エンゲイ</t>
    </rPh>
    <rPh sb="6" eb="8">
      <t>コウトウ</t>
    </rPh>
    <rPh sb="8" eb="10">
      <t>ガッコウ</t>
    </rPh>
    <rPh sb="11" eb="14">
      <t>テイジセイ</t>
    </rPh>
    <phoneticPr fontId="3"/>
  </si>
  <si>
    <t>東京都立農芸高等学校（定時制）</t>
    <rPh sb="0" eb="2">
      <t>トウキョウ</t>
    </rPh>
    <rPh sb="2" eb="4">
      <t>トリツ</t>
    </rPh>
    <rPh sb="4" eb="6">
      <t>ノウゲイ</t>
    </rPh>
    <rPh sb="6" eb="8">
      <t>コウトウ</t>
    </rPh>
    <rPh sb="8" eb="10">
      <t>ガッコウ</t>
    </rPh>
    <rPh sb="11" eb="14">
      <t>テイジセイ</t>
    </rPh>
    <phoneticPr fontId="3"/>
  </si>
  <si>
    <t>東京都立農産高等学校（定時制）</t>
    <rPh sb="0" eb="2">
      <t>トウキョウ</t>
    </rPh>
    <rPh sb="2" eb="4">
      <t>トリツ</t>
    </rPh>
    <rPh sb="4" eb="6">
      <t>ノウサン</t>
    </rPh>
    <rPh sb="6" eb="8">
      <t>コウトウ</t>
    </rPh>
    <rPh sb="8" eb="10">
      <t>ガッコウ</t>
    </rPh>
    <rPh sb="11" eb="14">
      <t>テイジセイ</t>
    </rPh>
    <phoneticPr fontId="3"/>
  </si>
  <si>
    <t>東京都立農業高等学校（定時制）</t>
    <rPh sb="0" eb="2">
      <t>トウキョウ</t>
    </rPh>
    <rPh sb="2" eb="4">
      <t>トリツ</t>
    </rPh>
    <rPh sb="4" eb="6">
      <t>ノウギョウ</t>
    </rPh>
    <rPh sb="6" eb="8">
      <t>コウトウ</t>
    </rPh>
    <rPh sb="8" eb="10">
      <t>ガッコウ</t>
    </rPh>
    <rPh sb="11" eb="14">
      <t>テイジセイ</t>
    </rPh>
    <phoneticPr fontId="3"/>
  </si>
  <si>
    <t>0295-72-0079</t>
    <phoneticPr fontId="3"/>
  </si>
  <si>
    <t>0295-72-1268</t>
    <phoneticPr fontId="3"/>
  </si>
  <si>
    <t>029-298-6266</t>
    <phoneticPr fontId="3"/>
  </si>
  <si>
    <t>029-295-4780</t>
    <phoneticPr fontId="3"/>
  </si>
  <si>
    <t>0291-36-3329</t>
    <phoneticPr fontId="3"/>
  </si>
  <si>
    <t>0291-36-5166</t>
    <phoneticPr fontId="3"/>
  </si>
  <si>
    <t>0299-22-4135</t>
    <phoneticPr fontId="3"/>
  </si>
  <si>
    <t>0299-22-6289</t>
    <phoneticPr fontId="3"/>
  </si>
  <si>
    <t>029-892-2103</t>
    <phoneticPr fontId="3"/>
  </si>
  <si>
    <t>029-892-3957</t>
    <phoneticPr fontId="3"/>
  </si>
  <si>
    <t>0296-55-3715</t>
    <phoneticPr fontId="3"/>
  </si>
  <si>
    <t>0296-54-2032</t>
    <phoneticPr fontId="3"/>
  </si>
  <si>
    <t>0280-88-1011</t>
    <phoneticPr fontId="3"/>
  </si>
  <si>
    <t>0280-88-1163</t>
    <phoneticPr fontId="3"/>
  </si>
  <si>
    <t>028-661-1525</t>
    <phoneticPr fontId="3"/>
  </si>
  <si>
    <t>028-660-4540</t>
    <phoneticPr fontId="3"/>
  </si>
  <si>
    <t>0289-75-2231</t>
    <phoneticPr fontId="3"/>
  </si>
  <si>
    <t>0289-75-1420</t>
    <phoneticPr fontId="3"/>
  </si>
  <si>
    <t>0285-49-2932</t>
    <phoneticPr fontId="3"/>
  </si>
  <si>
    <t>0285-49-0908</t>
    <phoneticPr fontId="3"/>
  </si>
  <si>
    <t>0282-22-0326</t>
    <phoneticPr fontId="3"/>
  </si>
  <si>
    <t>0282-22-0375</t>
    <phoneticPr fontId="3"/>
  </si>
  <si>
    <t>0285-82-3415</t>
    <phoneticPr fontId="3"/>
  </si>
  <si>
    <t>0285-83-4634</t>
    <phoneticPr fontId="3"/>
  </si>
  <si>
    <t>0287-36-1225</t>
    <phoneticPr fontId="3"/>
  </si>
  <si>
    <t>0287-36-8027</t>
    <phoneticPr fontId="3"/>
  </si>
  <si>
    <t>0287-43-1231</t>
    <phoneticPr fontId="3"/>
  </si>
  <si>
    <t>0287-43-4533</t>
    <phoneticPr fontId="3"/>
  </si>
  <si>
    <t>027-231-2403</t>
    <phoneticPr fontId="3"/>
  </si>
  <si>
    <t>027-233-1291</t>
    <phoneticPr fontId="3"/>
  </si>
  <si>
    <t>0270-25-3266</t>
    <phoneticPr fontId="3"/>
  </si>
  <si>
    <t>0270-21-7694</t>
    <phoneticPr fontId="3"/>
  </si>
  <si>
    <t>0278-23-1131</t>
    <phoneticPr fontId="3"/>
  </si>
  <si>
    <t>0278-22-5136</t>
    <phoneticPr fontId="3"/>
  </si>
  <si>
    <t>0274-22-2308</t>
    <phoneticPr fontId="3"/>
  </si>
  <si>
    <t>0274-22-6741</t>
    <phoneticPr fontId="3"/>
  </si>
  <si>
    <t>0274-62-0690</t>
    <phoneticPr fontId="3"/>
  </si>
  <si>
    <t>0274-62-3485</t>
    <phoneticPr fontId="3"/>
  </si>
  <si>
    <t>027-381-0227</t>
    <phoneticPr fontId="3"/>
  </si>
  <si>
    <t>027-382-7202</t>
    <phoneticPr fontId="3"/>
  </si>
  <si>
    <t>0279-75-3455</t>
    <phoneticPr fontId="3"/>
  </si>
  <si>
    <t>0279-75-7168</t>
    <phoneticPr fontId="3"/>
  </si>
  <si>
    <t>0276-62-3564</t>
    <phoneticPr fontId="3"/>
  </si>
  <si>
    <t>0276-62-7318</t>
    <phoneticPr fontId="3"/>
  </si>
  <si>
    <t>048-521-0051</t>
    <phoneticPr fontId="3"/>
  </si>
  <si>
    <t>048-520-1060</t>
    <phoneticPr fontId="3"/>
  </si>
  <si>
    <t>0480-32-0029</t>
    <phoneticPr fontId="3"/>
  </si>
  <si>
    <t>0480-36-1012</t>
    <phoneticPr fontId="3"/>
  </si>
  <si>
    <t>049-222-4148</t>
    <phoneticPr fontId="3"/>
  </si>
  <si>
    <t>049-229-1050</t>
    <phoneticPr fontId="3"/>
  </si>
  <si>
    <t>0494-22-3017</t>
    <phoneticPr fontId="3"/>
  </si>
  <si>
    <t>0494-21-1040</t>
    <phoneticPr fontId="3"/>
  </si>
  <si>
    <t>048-852-6880</t>
    <phoneticPr fontId="3"/>
  </si>
  <si>
    <t>048-840-1047</t>
    <phoneticPr fontId="3"/>
  </si>
  <si>
    <t>0495-72-1566</t>
    <phoneticPr fontId="3"/>
  </si>
  <si>
    <t>0495-73-1011</t>
    <phoneticPr fontId="3"/>
  </si>
  <si>
    <t>048-561-0341</t>
    <phoneticPr fontId="3"/>
  </si>
  <si>
    <t>048-560-1054</t>
    <phoneticPr fontId="3"/>
  </si>
  <si>
    <t>048-286-0565</t>
    <phoneticPr fontId="3"/>
  </si>
  <si>
    <t>048-280-1028</t>
    <phoneticPr fontId="3"/>
  </si>
  <si>
    <t>04-7153-3161</t>
    <phoneticPr fontId="3"/>
  </si>
  <si>
    <t>04-7153-6894</t>
    <phoneticPr fontId="3"/>
  </si>
  <si>
    <t>0476-42-2311</t>
    <phoneticPr fontId="3"/>
  </si>
  <si>
    <t>0476-42-5251</t>
    <phoneticPr fontId="3"/>
  </si>
  <si>
    <t>0476-26-8111</t>
    <phoneticPr fontId="3"/>
  </si>
  <si>
    <t>0476-26-7093</t>
    <phoneticPr fontId="3"/>
  </si>
  <si>
    <t>0476-96-1161</t>
    <phoneticPr fontId="3"/>
  </si>
  <si>
    <t>0476-96-0409</t>
    <phoneticPr fontId="3"/>
  </si>
  <si>
    <t>0479-76-2557</t>
    <phoneticPr fontId="3"/>
  </si>
  <si>
    <t>0479-76-4217</t>
    <phoneticPr fontId="3"/>
  </si>
  <si>
    <t>0479-62-0129</t>
    <phoneticPr fontId="3"/>
  </si>
  <si>
    <t>0479-62-4426</t>
    <phoneticPr fontId="3"/>
  </si>
  <si>
    <t>0475-72-0003</t>
    <phoneticPr fontId="3"/>
  </si>
  <si>
    <t>0475-73-2095</t>
    <phoneticPr fontId="3"/>
  </si>
  <si>
    <t>0475-22-3315</t>
    <phoneticPr fontId="3"/>
  </si>
  <si>
    <t>0475-22-3999</t>
    <phoneticPr fontId="3"/>
  </si>
  <si>
    <t>0470-47-2551</t>
    <phoneticPr fontId="3"/>
  </si>
  <si>
    <t>0470-47-4868</t>
    <phoneticPr fontId="3"/>
  </si>
  <si>
    <t>0439-32-2311</t>
    <phoneticPr fontId="3"/>
  </si>
  <si>
    <t>0439-32-3299</t>
    <phoneticPr fontId="3"/>
  </si>
  <si>
    <t>0439-27-2351</t>
    <phoneticPr fontId="3"/>
  </si>
  <si>
    <t>0439-27-2146</t>
    <phoneticPr fontId="3"/>
  </si>
  <si>
    <t>0436-88-3211</t>
    <phoneticPr fontId="3"/>
  </si>
  <si>
    <t>0436-88-2800</t>
    <phoneticPr fontId="3"/>
  </si>
  <si>
    <t>047-464-0011</t>
    <phoneticPr fontId="3"/>
  </si>
  <si>
    <t>047-463-4039</t>
    <phoneticPr fontId="3"/>
  </si>
  <si>
    <t>04-7122-4581</t>
    <phoneticPr fontId="3"/>
  </si>
  <si>
    <t>04-7123-8506</t>
    <phoneticPr fontId="3"/>
  </si>
  <si>
    <t>03-3705-2154</t>
    <phoneticPr fontId="3"/>
  </si>
  <si>
    <t>03-3705-1808</t>
    <phoneticPr fontId="3"/>
  </si>
  <si>
    <t>03-3399-0191</t>
    <phoneticPr fontId="3"/>
  </si>
  <si>
    <t>03-3399-3996</t>
    <phoneticPr fontId="3"/>
  </si>
  <si>
    <t>042-557-0142</t>
    <phoneticPr fontId="3"/>
  </si>
  <si>
    <t>042-556-2439</t>
    <phoneticPr fontId="3"/>
  </si>
  <si>
    <t>03-3602-2865</t>
    <phoneticPr fontId="3"/>
  </si>
  <si>
    <t>03-3602-8330</t>
    <phoneticPr fontId="3"/>
  </si>
  <si>
    <t>04996-2-1181</t>
    <phoneticPr fontId="3"/>
  </si>
  <si>
    <t>04996-2-3738</t>
    <phoneticPr fontId="3"/>
  </si>
  <si>
    <t>042-362-2211</t>
    <phoneticPr fontId="3"/>
  </si>
  <si>
    <t>042-360-0642</t>
    <phoneticPr fontId="3"/>
  </si>
  <si>
    <t>0463-31-0944</t>
    <phoneticPr fontId="3"/>
  </si>
  <si>
    <t>0463-34-9384</t>
    <phoneticPr fontId="3"/>
  </si>
  <si>
    <t>046-231-5202</t>
    <phoneticPr fontId="3"/>
  </si>
  <si>
    <t>046-231-1599</t>
    <phoneticPr fontId="3"/>
  </si>
  <si>
    <t>0465-82-0151</t>
    <phoneticPr fontId="3"/>
  </si>
  <si>
    <t>0465-82-7684</t>
    <phoneticPr fontId="3"/>
  </si>
  <si>
    <t>042-772-0331</t>
    <phoneticPr fontId="3"/>
  </si>
  <si>
    <t>042-772-9734</t>
    <phoneticPr fontId="3"/>
  </si>
  <si>
    <t>046-888-1036</t>
    <phoneticPr fontId="3"/>
  </si>
  <si>
    <t>046-888-1493</t>
    <phoneticPr fontId="3"/>
  </si>
  <si>
    <t>0551-20-4025</t>
    <phoneticPr fontId="3"/>
  </si>
  <si>
    <t>0551-32-3194</t>
    <phoneticPr fontId="3"/>
  </si>
  <si>
    <t>055-262-4135</t>
    <phoneticPr fontId="3"/>
  </si>
  <si>
    <t>055-262-8205</t>
    <phoneticPr fontId="3"/>
  </si>
  <si>
    <t>055-276-2611</t>
    <phoneticPr fontId="3"/>
  </si>
  <si>
    <t>055-279-1413</t>
    <phoneticPr fontId="3"/>
  </si>
  <si>
    <t>0558-62-0103</t>
    <phoneticPr fontId="3"/>
  </si>
  <si>
    <t>0558-62-2799</t>
    <phoneticPr fontId="3"/>
  </si>
  <si>
    <t>055-978-2265</t>
    <phoneticPr fontId="3"/>
  </si>
  <si>
    <t>055-978-2267</t>
    <phoneticPr fontId="3"/>
  </si>
  <si>
    <t>0544-27-3205</t>
    <phoneticPr fontId="3"/>
  </si>
  <si>
    <t>0544-26-8849</t>
    <phoneticPr fontId="3"/>
  </si>
  <si>
    <t>054-261-0111</t>
    <phoneticPr fontId="3"/>
  </si>
  <si>
    <t>054-264-2226</t>
    <phoneticPr fontId="3"/>
  </si>
  <si>
    <t>054-641-2400</t>
    <phoneticPr fontId="3"/>
  </si>
  <si>
    <t>054-641-2827</t>
    <phoneticPr fontId="3"/>
  </si>
  <si>
    <t>0537-35-3181</t>
    <phoneticPr fontId="3"/>
  </si>
  <si>
    <t>0537-36-4690</t>
    <phoneticPr fontId="3"/>
  </si>
  <si>
    <t>0538-85-6000</t>
    <phoneticPr fontId="3"/>
  </si>
  <si>
    <t>0538-85-6111</t>
    <phoneticPr fontId="3"/>
  </si>
  <si>
    <t>053-925-3139</t>
    <phoneticPr fontId="3"/>
  </si>
  <si>
    <t>053-925-7422</t>
    <phoneticPr fontId="3"/>
  </si>
  <si>
    <t>0538-32-2161</t>
    <phoneticPr fontId="3"/>
  </si>
  <si>
    <t>0538-32-6691</t>
    <phoneticPr fontId="3"/>
  </si>
  <si>
    <t>053-482-1011</t>
    <phoneticPr fontId="3"/>
  </si>
  <si>
    <t>053-485-8111</t>
    <phoneticPr fontId="3"/>
  </si>
  <si>
    <t>053-542-0016</t>
    <phoneticPr fontId="3"/>
  </si>
  <si>
    <t>053-542-1466</t>
    <phoneticPr fontId="3"/>
  </si>
  <si>
    <t>ｺｰﾄﾞ</t>
    <phoneticPr fontId="3" type="Hiragana"/>
  </si>
  <si>
    <t>学校名</t>
    <rPh sb="0" eb="3">
      <t>がっこうめい</t>
    </rPh>
    <phoneticPr fontId="3" type="Hiragana"/>
  </si>
  <si>
    <t>電話</t>
    <rPh sb="0" eb="2">
      <t>でんわ</t>
    </rPh>
    <phoneticPr fontId="3" type="Hiragana"/>
  </si>
  <si>
    <t>FAX</t>
    <phoneticPr fontId="3" type="Hiragana"/>
  </si>
  <si>
    <t>意見発表会</t>
    <rPh sb="4" eb="5">
      <t>かい</t>
    </rPh>
    <phoneticPr fontId="3" type="Hiragana"/>
  </si>
  <si>
    <t>プロジェクト発表会</t>
    <rPh sb="8" eb="9">
      <t>カイ</t>
    </rPh>
    <phoneticPr fontId="3"/>
  </si>
  <si>
    <t>意見発表会</t>
    <rPh sb="4" eb="5">
      <t>カイ</t>
    </rPh>
    <phoneticPr fontId="3"/>
  </si>
  <si>
    <t>種類</t>
    <rPh sb="0" eb="2">
      <t>しゅるい</t>
    </rPh>
    <phoneticPr fontId="3" type="Hiragana"/>
  </si>
  <si>
    <t>バス(大型)</t>
    <rPh sb="3" eb="5">
      <t>おおがた</t>
    </rPh>
    <phoneticPr fontId="3" type="Hiragana"/>
  </si>
  <si>
    <t>○</t>
    <phoneticPr fontId="3"/>
  </si>
  <si>
    <t>参　加　申　込　に　つ　い　て</t>
    <phoneticPr fontId="3"/>
  </si>
  <si>
    <t>発表題目と、｢ふりがな｣を記入して下さい。</t>
    <phoneticPr fontId="3" type="Hiragana"/>
  </si>
  <si>
    <t>有</t>
    <rPh sb="0" eb="1">
      <t>ゆう</t>
    </rPh>
    <phoneticPr fontId="3" type="Hiragana"/>
  </si>
  <si>
    <t>無</t>
    <rPh sb="0" eb="1">
      <t>む</t>
    </rPh>
    <phoneticPr fontId="3" type="Hiragana"/>
  </si>
  <si>
    <t>○</t>
    <phoneticPr fontId="3" type="Hiragana"/>
  </si>
  <si>
    <t>男性</t>
    <rPh sb="1" eb="2">
      <t>せい</t>
    </rPh>
    <phoneticPr fontId="3" type="Hiragana"/>
  </si>
  <si>
    <t>女性</t>
    <rPh sb="1" eb="2">
      <t>せい</t>
    </rPh>
    <phoneticPr fontId="3" type="Hiragana"/>
  </si>
  <si>
    <t>マイク使用本数</t>
    <rPh sb="3" eb="5">
      <t>しよう</t>
    </rPh>
    <rPh sb="5" eb="7">
      <t>ほんすう</t>
    </rPh>
    <phoneticPr fontId="3" type="Hiragana"/>
  </si>
  <si>
    <t>山梨県立笛吹高等学校</t>
    <rPh sb="0" eb="2">
      <t>やまなし</t>
    </rPh>
    <rPh sb="2" eb="4">
      <t>けんりつ</t>
    </rPh>
    <rPh sb="4" eb="6">
      <t>ふえふ</t>
    </rPh>
    <rPh sb="6" eb="8">
      <t>こうとう</t>
    </rPh>
    <rPh sb="8" eb="10">
      <t>がっこう</t>
    </rPh>
    <phoneticPr fontId="3" type="Hiragana"/>
  </si>
  <si>
    <t>055-262-2135</t>
    <phoneticPr fontId="3"/>
  </si>
  <si>
    <t>055-262-6381</t>
    <phoneticPr fontId="3"/>
  </si>
  <si>
    <t>※　発表機器(No1・No2）は、発表校が準備したものを利用する。</t>
    <phoneticPr fontId="3" type="Hiragana"/>
  </si>
  <si>
    <t>申込日</t>
    <rPh sb="0" eb="2">
      <t>もうしこみ</t>
    </rPh>
    <rPh sb="2" eb="3">
      <t>び</t>
    </rPh>
    <phoneticPr fontId="3" type="Hiragana"/>
  </si>
  <si>
    <t>申込日</t>
    <rPh sb="0" eb="2">
      <t>モウシコミ</t>
    </rPh>
    <rPh sb="2" eb="3">
      <t>ビ</t>
    </rPh>
    <phoneticPr fontId="3"/>
  </si>
  <si>
    <t>神奈川県立吉田島総合高等学校</t>
    <rPh sb="0" eb="5">
      <t>カナガワケンリツ</t>
    </rPh>
    <rPh sb="5" eb="7">
      <t>ヨシダ</t>
    </rPh>
    <rPh sb="7" eb="8">
      <t>ジマ</t>
    </rPh>
    <rPh sb="8" eb="10">
      <t>ソウゴウ</t>
    </rPh>
    <rPh sb="10" eb="12">
      <t>コウトウ</t>
    </rPh>
    <rPh sb="12" eb="14">
      <t>ガッコウ</t>
    </rPh>
    <phoneticPr fontId="3"/>
  </si>
  <si>
    <t>千葉県立大原高等学校</t>
    <rPh sb="0" eb="4">
      <t>チバケンリツ</t>
    </rPh>
    <rPh sb="4" eb="6">
      <t>オオハラ</t>
    </rPh>
    <rPh sb="6" eb="8">
      <t>コウトウ</t>
    </rPh>
    <rPh sb="8" eb="10">
      <t>ガッコウ</t>
    </rPh>
    <phoneticPr fontId="3"/>
  </si>
  <si>
    <t>0470-62-1171</t>
    <phoneticPr fontId="3"/>
  </si>
  <si>
    <t>0470-63-9772</t>
    <phoneticPr fontId="3"/>
  </si>
  <si>
    <t>静岡県立浜松湖北高等学校</t>
    <rPh sb="0" eb="3">
      <t>シズオカケン</t>
    </rPh>
    <rPh sb="3" eb="4">
      <t>リツ</t>
    </rPh>
    <rPh sb="4" eb="6">
      <t>ハママツ</t>
    </rPh>
    <rPh sb="6" eb="7">
      <t>ミズウミ</t>
    </rPh>
    <rPh sb="7" eb="8">
      <t>キタ</t>
    </rPh>
    <rPh sb="8" eb="10">
      <t>コウトウ</t>
    </rPh>
    <rPh sb="10" eb="12">
      <t>ガッコウ</t>
    </rPh>
    <phoneticPr fontId="3"/>
  </si>
  <si>
    <t>合計</t>
    <rPh sb="0" eb="2">
      <t>ごうけい</t>
    </rPh>
    <phoneticPr fontId="3" type="Hiragana"/>
  </si>
  <si>
    <t xml:space="preserve">  ※　申込ファイルは、Microsoft Excel を使用しています。</t>
    <phoneticPr fontId="3"/>
  </si>
  <si>
    <t xml:space="preserve">  ※　申込のファイルには"農クコード　○○県立△△△高等学校"とファイル名をつけてデータを保存してください。</t>
    <rPh sb="4" eb="6">
      <t>モウシコミ</t>
    </rPh>
    <phoneticPr fontId="3"/>
  </si>
  <si>
    <t>職名</t>
    <rPh sb="0" eb="2">
      <t>しょくめい</t>
    </rPh>
    <phoneticPr fontId="3" type="Hiragana"/>
  </si>
  <si>
    <t>職名</t>
    <rPh sb="1" eb="2">
      <t>メイ</t>
    </rPh>
    <phoneticPr fontId="3"/>
  </si>
  <si>
    <t>職名</t>
    <rPh sb="1" eb="2">
      <t>めい</t>
    </rPh>
    <phoneticPr fontId="3" type="Hiragana"/>
  </si>
  <si>
    <t>茨城県立坂東総合高等学校</t>
    <rPh sb="0" eb="2">
      <t>イバラキ</t>
    </rPh>
    <rPh sb="2" eb="4">
      <t>ケンリツ</t>
    </rPh>
    <rPh sb="4" eb="6">
      <t>バンドウ</t>
    </rPh>
    <rPh sb="6" eb="8">
      <t>ソウゴウ</t>
    </rPh>
    <rPh sb="8" eb="10">
      <t>コウトウ</t>
    </rPh>
    <rPh sb="10" eb="12">
      <t>ガッコウ</t>
    </rPh>
    <phoneticPr fontId="3"/>
  </si>
  <si>
    <t>教諭</t>
    <phoneticPr fontId="3"/>
  </si>
  <si>
    <t>○</t>
    <phoneticPr fontId="3"/>
  </si>
  <si>
    <t>○</t>
    <phoneticPr fontId="3"/>
  </si>
  <si>
    <t>女</t>
    <rPh sb="0" eb="1">
      <t>オンナ</t>
    </rPh>
    <phoneticPr fontId="3"/>
  </si>
  <si>
    <t>Ⅱ類</t>
    <rPh sb="1" eb="2">
      <t>ルイ</t>
    </rPh>
    <phoneticPr fontId="3"/>
  </si>
  <si>
    <t>女</t>
    <phoneticPr fontId="3"/>
  </si>
  <si>
    <t>Ⅲ類</t>
    <rPh sb="1" eb="2">
      <t>ルイ</t>
    </rPh>
    <phoneticPr fontId="3"/>
  </si>
  <si>
    <t>（姓名間に全角スペース）</t>
    <phoneticPr fontId="3"/>
  </si>
  <si>
    <t>バス(ﾏｲｸﾛ)</t>
    <phoneticPr fontId="3" type="Hiragana"/>
  </si>
  <si>
    <t>Ⅰ類</t>
    <rPh sb="1" eb="2">
      <t>ルイ</t>
    </rPh>
    <phoneticPr fontId="3"/>
  </si>
  <si>
    <t>東京都立瑞穂農芸高等学校（定時制）</t>
    <rPh sb="0" eb="2">
      <t>トウキョウ</t>
    </rPh>
    <rPh sb="2" eb="4">
      <t>トリツ</t>
    </rPh>
    <rPh sb="4" eb="6">
      <t>ミズホ</t>
    </rPh>
    <rPh sb="6" eb="8">
      <t>ノウゲイ</t>
    </rPh>
    <rPh sb="8" eb="10">
      <t>コウトウ</t>
    </rPh>
    <rPh sb="10" eb="12">
      <t>ガッコウ</t>
    </rPh>
    <rPh sb="13" eb="16">
      <t>テイジセイ</t>
    </rPh>
    <phoneticPr fontId="3"/>
  </si>
  <si>
    <t>静岡県立天竜高等学校</t>
    <rPh sb="0" eb="4">
      <t>シズオカケンリツ</t>
    </rPh>
    <rPh sb="4" eb="6">
      <t>テンリュウ</t>
    </rPh>
    <rPh sb="6" eb="8">
      <t>コウトウ</t>
    </rPh>
    <rPh sb="8" eb="10">
      <t>ガッコウ</t>
    </rPh>
    <phoneticPr fontId="3"/>
  </si>
  <si>
    <t>分　野</t>
    <rPh sb="0" eb="1">
      <t>ぶん</t>
    </rPh>
    <rPh sb="2" eb="3">
      <t>の</t>
    </rPh>
    <phoneticPr fontId="3" type="Hiragana"/>
  </si>
  <si>
    <t>分　野</t>
    <rPh sb="0" eb="1">
      <t>ぶん</t>
    </rPh>
    <rPh sb="2" eb="3">
      <t>の</t>
    </rPh>
    <phoneticPr fontId="3" type="Hiragana"/>
  </si>
  <si>
    <t>教諭</t>
    <rPh sb="0" eb="2">
      <t>キョウユ</t>
    </rPh>
    <phoneticPr fontId="3"/>
  </si>
  <si>
    <t>教頭</t>
    <rPh sb="0" eb="2">
      <t>キョウトウ</t>
    </rPh>
    <phoneticPr fontId="3"/>
  </si>
  <si>
    <t>女</t>
    <rPh sb="0" eb="1">
      <t>オンナ</t>
    </rPh>
    <phoneticPr fontId="3"/>
  </si>
  <si>
    <t>E-Mail</t>
    <phoneticPr fontId="3"/>
  </si>
  <si>
    <t>Ⅲ類</t>
    <rPh sb="1" eb="2">
      <t>るい</t>
    </rPh>
    <phoneticPr fontId="3" type="Hiragana"/>
  </si>
  <si>
    <t>審査員宿泊費
（１泊２食付）</t>
    <rPh sb="0" eb="3">
      <t>シンサイン</t>
    </rPh>
    <rPh sb="12" eb="13">
      <t>ツ</t>
    </rPh>
    <phoneticPr fontId="3"/>
  </si>
  <si>
    <t>　生徒職員校長
　宿泊費
(1泊2食付）</t>
    <rPh sb="1" eb="3">
      <t>セイト</t>
    </rPh>
    <rPh sb="3" eb="5">
      <t>ショクイン</t>
    </rPh>
    <rPh sb="5" eb="7">
      <t>コウチョウ</t>
    </rPh>
    <rPh sb="15" eb="16">
      <t>ハク</t>
    </rPh>
    <rPh sb="17" eb="18">
      <t>ショク</t>
    </rPh>
    <rPh sb="18" eb="19">
      <t>ツ</t>
    </rPh>
    <phoneticPr fontId="3"/>
  </si>
  <si>
    <t>シャトルバス
（利用者のみ）</t>
    <rPh sb="8" eb="11">
      <t>りようしゃ</t>
    </rPh>
    <phoneticPr fontId="3" type="Hiragana"/>
  </si>
  <si>
    <t>合　計</t>
  </si>
  <si>
    <t>学校の借上げバス</t>
  </si>
  <si>
    <t>合計金額</t>
    <phoneticPr fontId="3" type="Hiragana"/>
  </si>
  <si>
    <t>備考</t>
    <phoneticPr fontId="3" type="Hiragana"/>
  </si>
  <si>
    <t>合計金額</t>
    <phoneticPr fontId="3"/>
  </si>
  <si>
    <t>備考</t>
    <phoneticPr fontId="3"/>
  </si>
  <si>
    <t>公共交通機関</t>
  </si>
  <si>
    <t>自家用自動車</t>
    <rPh sb="0" eb="3">
      <t>じかよう</t>
    </rPh>
    <rPh sb="3" eb="6">
      <t>じどうしゃ</t>
    </rPh>
    <phoneticPr fontId="3" type="Hiragana"/>
  </si>
  <si>
    <t>プロ発表補助</t>
    <phoneticPr fontId="3"/>
  </si>
  <si>
    <t>プロ発表</t>
    <phoneticPr fontId="3"/>
  </si>
  <si>
    <t>意見発表</t>
    <phoneticPr fontId="3"/>
  </si>
  <si>
    <t>引率</t>
    <phoneticPr fontId="3"/>
  </si>
  <si>
    <t>性別</t>
    <phoneticPr fontId="3"/>
  </si>
  <si>
    <t>職名等</t>
    <phoneticPr fontId="3"/>
  </si>
  <si>
    <t>職名等</t>
    <phoneticPr fontId="3" type="Hiragana"/>
  </si>
  <si>
    <t>性別</t>
    <phoneticPr fontId="3" type="Hiragana"/>
  </si>
  <si>
    <t>引率</t>
    <phoneticPr fontId="3" type="Hiragana"/>
  </si>
  <si>
    <t>意見発表</t>
    <phoneticPr fontId="3" type="Hiragana"/>
  </si>
  <si>
    <t>プロ発表</t>
    <phoneticPr fontId="3" type="Hiragana"/>
  </si>
  <si>
    <t>プロ発表補助</t>
    <phoneticPr fontId="3" type="Hiragana"/>
  </si>
  <si>
    <t>※</t>
    <phoneticPr fontId="3"/>
  </si>
  <si>
    <t>運営役員</t>
    <rPh sb="0" eb="2">
      <t>ウンエイ</t>
    </rPh>
    <rPh sb="2" eb="4">
      <t>ヤクイン</t>
    </rPh>
    <phoneticPr fontId="3"/>
  </si>
  <si>
    <t>教職員数</t>
    <rPh sb="0" eb="3">
      <t>キョウショクイン</t>
    </rPh>
    <phoneticPr fontId="3"/>
  </si>
  <si>
    <t>の枠内のみ入力をお願いします。</t>
    <rPh sb="1" eb="3">
      <t>ワクナイ</t>
    </rPh>
    <rPh sb="5" eb="7">
      <t>ニュウリョク</t>
    </rPh>
    <rPh sb="9" eb="10">
      <t>ネガ</t>
    </rPh>
    <phoneticPr fontId="3"/>
  </si>
  <si>
    <t>シャトルバス代</t>
    <rPh sb="6" eb="7">
      <t>だい</t>
    </rPh>
    <phoneticPr fontId="3" type="Hiragana"/>
  </si>
  <si>
    <t>各発表者は分野別に、「Ⅰ類」、「Ⅱ類」、「Ⅲ類」を選択して下さい。</t>
    <rPh sb="12" eb="13">
      <t>ルイ</t>
    </rPh>
    <rPh sb="17" eb="18">
      <t>ルイ</t>
    </rPh>
    <rPh sb="22" eb="23">
      <t>ルイ</t>
    </rPh>
    <rPh sb="25" eb="27">
      <t>センタク</t>
    </rPh>
    <phoneticPr fontId="3"/>
  </si>
  <si>
    <t>〇プロジェクト発表会</t>
    <rPh sb="7" eb="10">
      <t>ハッピョウカイ</t>
    </rPh>
    <phoneticPr fontId="3"/>
  </si>
  <si>
    <t>〇意見発表会</t>
    <rPh sb="1" eb="3">
      <t>イケン</t>
    </rPh>
    <rPh sb="3" eb="6">
      <t>ハッピョウカイ</t>
    </rPh>
    <phoneticPr fontId="3"/>
  </si>
  <si>
    <t>※発表要旨の文字数は、１００文字以内でお願いします。</t>
    <rPh sb="1" eb="3">
      <t>ハッピョウ</t>
    </rPh>
    <rPh sb="3" eb="5">
      <t>ヨウシ</t>
    </rPh>
    <rPh sb="6" eb="9">
      <t>モジスウ</t>
    </rPh>
    <rPh sb="14" eb="16">
      <t>モジ</t>
    </rPh>
    <rPh sb="16" eb="18">
      <t>イナイ</t>
    </rPh>
    <rPh sb="20" eb="21">
      <t>ネガ</t>
    </rPh>
    <phoneticPr fontId="3"/>
  </si>
  <si>
    <t>学科名</t>
    <rPh sb="0" eb="2">
      <t>ガッカ</t>
    </rPh>
    <rPh sb="2" eb="3">
      <t>メイ</t>
    </rPh>
    <phoneticPr fontId="3"/>
  </si>
  <si>
    <t>学年</t>
    <rPh sb="0" eb="2">
      <t>ガクネン</t>
    </rPh>
    <phoneticPr fontId="3"/>
  </si>
  <si>
    <t>題目</t>
    <rPh sb="0" eb="2">
      <t>ダイモク</t>
    </rPh>
    <phoneticPr fontId="3"/>
  </si>
  <si>
    <t>他</t>
    <rPh sb="0" eb="1">
      <t>ホカ</t>
    </rPh>
    <phoneticPr fontId="3"/>
  </si>
  <si>
    <t>名</t>
    <rPh sb="0" eb="1">
      <t>メイ</t>
    </rPh>
    <phoneticPr fontId="3"/>
  </si>
  <si>
    <t>の枠内のみ入力をお願いします。</t>
    <rPh sb="1" eb="3">
      <t>ワクナイ</t>
    </rPh>
    <rPh sb="5" eb="7">
      <t>ニュウリョク</t>
    </rPh>
    <rPh sb="9" eb="10">
      <t>ネガ</t>
    </rPh>
    <phoneticPr fontId="3"/>
  </si>
  <si>
    <t>（１）</t>
    <phoneticPr fontId="3"/>
  </si>
  <si>
    <t>人</t>
    <phoneticPr fontId="3" type="Hiragana"/>
  </si>
  <si>
    <t>回答しない</t>
    <rPh sb="0" eb="2">
      <t>かいとう</t>
    </rPh>
    <phoneticPr fontId="3" type="Hiragana"/>
  </si>
  <si>
    <t>デジタルデータ</t>
    <phoneticPr fontId="3"/>
  </si>
  <si>
    <t>職名等の欄には、校長・副校長・教頭・主幹教諭・総括教諭・教諭・生徒などの区別を選択して下さい。リストに無い場合はお手数ですが、直接入力をお願いします。</t>
    <rPh sb="11" eb="14">
      <t>フクコウチョウ</t>
    </rPh>
    <rPh sb="18" eb="20">
      <t>シュカン</t>
    </rPh>
    <rPh sb="20" eb="22">
      <t>キョウユ</t>
    </rPh>
    <rPh sb="23" eb="25">
      <t>ソウカツ</t>
    </rPh>
    <rPh sb="25" eb="27">
      <t>キョウユ</t>
    </rPh>
    <rPh sb="39" eb="41">
      <t>センタク</t>
    </rPh>
    <rPh sb="51" eb="52">
      <t>ナ</t>
    </rPh>
    <rPh sb="53" eb="55">
      <t>バアイ</t>
    </rPh>
    <rPh sb="57" eb="59">
      <t>テスウ</t>
    </rPh>
    <rPh sb="63" eb="65">
      <t>チョクセツ</t>
    </rPh>
    <rPh sb="65" eb="67">
      <t>ニュウリョク</t>
    </rPh>
    <rPh sb="69" eb="70">
      <t>ネガ</t>
    </rPh>
    <phoneticPr fontId="3"/>
  </si>
  <si>
    <t>顧問メールアドレス</t>
    <phoneticPr fontId="3" type="Hiragana"/>
  </si>
  <si>
    <t>代表顧問</t>
    <rPh sb="0" eb="2">
      <t>だいひょう</t>
    </rPh>
    <phoneticPr fontId="3" type="Hiragana"/>
  </si>
  <si>
    <t>代表顧問Ｅメール</t>
    <rPh sb="0" eb="2">
      <t>だいひょう</t>
    </rPh>
    <rPh sb="2" eb="4">
      <t>こもん</t>
    </rPh>
    <phoneticPr fontId="3" type="Hiragana"/>
  </si>
  <si>
    <t>Ⅰ類</t>
  </si>
  <si>
    <t>自家用自動車</t>
    <rPh sb="0" eb="3">
      <t>ジカヨウ</t>
    </rPh>
    <rPh sb="3" eb="6">
      <t>ジドウシャ</t>
    </rPh>
    <phoneticPr fontId="3"/>
  </si>
  <si>
    <t>バス(ﾏｲｸﾛ・中型)</t>
    <rPh sb="8" eb="10">
      <t>ちゅうがた</t>
    </rPh>
    <phoneticPr fontId="3" type="Hiragana"/>
  </si>
  <si>
    <t>役員・旗手</t>
    <rPh sb="3" eb="5">
      <t>キシュ</t>
    </rPh>
    <phoneticPr fontId="3"/>
  </si>
  <si>
    <t>ノートブックタイプPC</t>
    <phoneticPr fontId="3"/>
  </si>
  <si>
    <t>役員・旗手</t>
    <rPh sb="0" eb="2">
      <t>ヤクイン</t>
    </rPh>
    <rPh sb="3" eb="5">
      <t>キシュ</t>
    </rPh>
    <phoneticPr fontId="3"/>
  </si>
  <si>
    <t>代表顧問Eメール</t>
    <rPh sb="0" eb="2">
      <t>だいひょう</t>
    </rPh>
    <rPh sb="2" eb="4">
      <t>こもん</t>
    </rPh>
    <phoneticPr fontId="3" type="Hiragana"/>
  </si>
  <si>
    <t>代表顧問</t>
    <rPh sb="0" eb="2">
      <t>ダイヒョウ</t>
    </rPh>
    <phoneticPr fontId="3"/>
  </si>
  <si>
    <t>各都県連盟等で手配した観光バスで来県された場合、ホテルの駐車場に限りがありますので、事前に大会事務局まで御連絡ください。</t>
    <rPh sb="0" eb="1">
      <t>カク</t>
    </rPh>
    <rPh sb="1" eb="3">
      <t>トケン</t>
    </rPh>
    <rPh sb="3" eb="5">
      <t>レンメイ</t>
    </rPh>
    <rPh sb="5" eb="6">
      <t>トウ</t>
    </rPh>
    <rPh sb="7" eb="9">
      <t>テハイ</t>
    </rPh>
    <rPh sb="11" eb="13">
      <t>カンコウ</t>
    </rPh>
    <rPh sb="16" eb="18">
      <t>ライケン</t>
    </rPh>
    <rPh sb="21" eb="23">
      <t>バアイ</t>
    </rPh>
    <rPh sb="28" eb="31">
      <t>チュウシャジョウ</t>
    </rPh>
    <rPh sb="32" eb="33">
      <t>カギ</t>
    </rPh>
    <rPh sb="42" eb="44">
      <t>ジゼン</t>
    </rPh>
    <rPh sb="45" eb="47">
      <t>タイカイ</t>
    </rPh>
    <rPh sb="47" eb="50">
      <t>ジムキョク</t>
    </rPh>
    <rPh sb="52" eb="55">
      <t>ゴレンラク</t>
    </rPh>
    <phoneticPr fontId="3"/>
  </si>
  <si>
    <t>Ｅ－maiｌ
アドレス</t>
    <phoneticPr fontId="3"/>
  </si>
  <si>
    <t>Ｅ－maiｌ
アドレス</t>
    <phoneticPr fontId="3" type="Hiragana"/>
  </si>
  <si>
    <t>式典で旗手を行う生徒</t>
    <rPh sb="0" eb="2">
      <t>シキテン</t>
    </rPh>
    <rPh sb="3" eb="5">
      <t>キシュ</t>
    </rPh>
    <rPh sb="6" eb="7">
      <t>オコナ</t>
    </rPh>
    <rPh sb="8" eb="10">
      <t>セイト</t>
    </rPh>
    <phoneticPr fontId="3"/>
  </si>
  <si>
    <t>振込用紙　貼り付け</t>
    <rPh sb="0" eb="2">
      <t>フリコミ</t>
    </rPh>
    <rPh sb="2" eb="4">
      <t>ヨウシ</t>
    </rPh>
    <rPh sb="5" eb="6">
      <t>ハ</t>
    </rPh>
    <rPh sb="7" eb="8">
      <t>ツ</t>
    </rPh>
    <phoneticPr fontId="3"/>
  </si>
  <si>
    <t>※下記の枠内に、振込用紙の画像を貼り付けてください。</t>
    <rPh sb="1" eb="3">
      <t>カキ</t>
    </rPh>
    <rPh sb="4" eb="6">
      <t>ワクナイ</t>
    </rPh>
    <rPh sb="8" eb="10">
      <t>フリコミ</t>
    </rPh>
    <rPh sb="10" eb="12">
      <t>ヨウシ</t>
    </rPh>
    <rPh sb="13" eb="15">
      <t>ガゾウ</t>
    </rPh>
    <rPh sb="16" eb="17">
      <t>ハ</t>
    </rPh>
    <rPh sb="18" eb="19">
      <t>ツ</t>
    </rPh>
    <phoneticPr fontId="3"/>
  </si>
  <si>
    <t>性別の欄には、『男・女・回答しない』の別を選択して下さい。性の多様性から「回答しない」が選択肢にあります。</t>
    <rPh sb="12" eb="14">
      <t>カイトウ</t>
    </rPh>
    <rPh sb="21" eb="23">
      <t>センタク</t>
    </rPh>
    <rPh sb="29" eb="30">
      <t>セイ</t>
    </rPh>
    <rPh sb="31" eb="34">
      <t>タヨウセイ</t>
    </rPh>
    <rPh sb="37" eb="39">
      <t>カイトウ</t>
    </rPh>
    <rPh sb="44" eb="47">
      <t>センタクシ</t>
    </rPh>
    <phoneticPr fontId="3"/>
  </si>
  <si>
    <t>回答しない</t>
    <rPh sb="0" eb="2">
      <t>カイトウ</t>
    </rPh>
    <phoneticPr fontId="3"/>
  </si>
  <si>
    <t>○</t>
    <phoneticPr fontId="3"/>
  </si>
  <si>
    <t>意見・プロ</t>
    <phoneticPr fontId="3"/>
  </si>
  <si>
    <t>申込に際し、用紙を送信していただく書類</t>
    <rPh sb="6" eb="8">
      <t>ヨウシ</t>
    </rPh>
    <rPh sb="9" eb="11">
      <t>ソウシン</t>
    </rPh>
    <phoneticPr fontId="3"/>
  </si>
  <si>
    <t>交通手段</t>
    <rPh sb="0" eb="2">
      <t>コウツウ</t>
    </rPh>
    <rPh sb="2" eb="4">
      <t>シュダン</t>
    </rPh>
    <phoneticPr fontId="3"/>
  </si>
  <si>
    <t>〇</t>
    <phoneticPr fontId="3"/>
  </si>
  <si>
    <t>合計</t>
    <rPh sb="0" eb="1">
      <t>ゴウ</t>
    </rPh>
    <rPh sb="1" eb="2">
      <t>ケイ</t>
    </rPh>
    <phoneticPr fontId="3"/>
  </si>
  <si>
    <t>交通手段（種類）</t>
    <rPh sb="0" eb="2">
      <t>コウツウ</t>
    </rPh>
    <rPh sb="2" eb="4">
      <t>シュダン</t>
    </rPh>
    <rPh sb="5" eb="7">
      <t>シュルイ</t>
    </rPh>
    <phoneticPr fontId="3"/>
  </si>
  <si>
    <t>※参加費については、校長・審査員以外の参加者全てに発生しますのでご了承下さい。</t>
    <rPh sb="1" eb="4">
      <t>サンカヒ</t>
    </rPh>
    <rPh sb="10" eb="12">
      <t>コウチョウ</t>
    </rPh>
    <rPh sb="13" eb="16">
      <t>シンサイン</t>
    </rPh>
    <rPh sb="16" eb="18">
      <t>イガイ</t>
    </rPh>
    <rPh sb="19" eb="22">
      <t>サンカシャ</t>
    </rPh>
    <rPh sb="22" eb="23">
      <t>スベ</t>
    </rPh>
    <rPh sb="25" eb="27">
      <t>ハッセイ</t>
    </rPh>
    <rPh sb="33" eb="35">
      <t>リョウショウ</t>
    </rPh>
    <rPh sb="35" eb="36">
      <t>クダ</t>
    </rPh>
    <phoneticPr fontId="3"/>
  </si>
  <si>
    <t>交通手段</t>
    <rPh sb="0" eb="2">
      <t>こうつう</t>
    </rPh>
    <rPh sb="2" eb="4">
      <t>しゅだん</t>
    </rPh>
    <phoneticPr fontId="3" type="Hiragana"/>
  </si>
  <si>
    <t>（３）</t>
    <phoneticPr fontId="3"/>
  </si>
  <si>
    <t>（４）</t>
    <phoneticPr fontId="3"/>
  </si>
  <si>
    <t>　※備考欄への記入例：大会視察</t>
    <rPh sb="2" eb="4">
      <t>ビコウ</t>
    </rPh>
    <rPh sb="4" eb="5">
      <t>ラン</t>
    </rPh>
    <rPh sb="7" eb="9">
      <t>キニュウ</t>
    </rPh>
    <rPh sb="9" eb="10">
      <t>レイ</t>
    </rPh>
    <rPh sb="11" eb="13">
      <t>タイカイ</t>
    </rPh>
    <rPh sb="13" eb="15">
      <t>シサツ</t>
    </rPh>
    <phoneticPr fontId="3"/>
  </si>
  <si>
    <t>※自家用車、観光バスを利用する単位クラブ等は、必ず台数を記入してください。</t>
    <rPh sb="1" eb="5">
      <t>ジカヨウシャ</t>
    </rPh>
    <rPh sb="6" eb="8">
      <t>カンコウ</t>
    </rPh>
    <rPh sb="11" eb="13">
      <t>リヨウ</t>
    </rPh>
    <rPh sb="15" eb="17">
      <t>タンイ</t>
    </rPh>
    <rPh sb="20" eb="21">
      <t>トウ</t>
    </rPh>
    <rPh sb="23" eb="24">
      <t>カナラ</t>
    </rPh>
    <rPh sb="25" eb="27">
      <t>ダイスウ</t>
    </rPh>
    <rPh sb="28" eb="30">
      <t>キニュウ</t>
    </rPh>
    <phoneticPr fontId="3"/>
  </si>
  <si>
    <t>（様式2）　審査員</t>
    <rPh sb="6" eb="9">
      <t>シンサイン</t>
    </rPh>
    <phoneticPr fontId="3"/>
  </si>
  <si>
    <t>上記の申込書（１）～（４）について、デジタルデータを電子メールで送付をお願いします。　（上記のメールアドレス）</t>
    <rPh sb="0" eb="2">
      <t>ジョウキ</t>
    </rPh>
    <rPh sb="3" eb="4">
      <t>モウ</t>
    </rPh>
    <rPh sb="4" eb="5">
      <t>コ</t>
    </rPh>
    <rPh sb="5" eb="6">
      <t>ショ</t>
    </rPh>
    <rPh sb="26" eb="28">
      <t>デンシ</t>
    </rPh>
    <rPh sb="32" eb="34">
      <t>ソウフ</t>
    </rPh>
    <rPh sb="36" eb="37">
      <t>ネガ</t>
    </rPh>
    <rPh sb="44" eb="46">
      <t>ジョウキ</t>
    </rPh>
    <phoneticPr fontId="3"/>
  </si>
  <si>
    <t>（様式２）の記入例</t>
    <phoneticPr fontId="3"/>
  </si>
  <si>
    <t>■審査員の場合（様式２)シートへ入力）　以下の項目のみ入力をしてください。</t>
    <rPh sb="1" eb="4">
      <t>シンサイン</t>
    </rPh>
    <rPh sb="5" eb="7">
      <t>バアイ</t>
    </rPh>
    <rPh sb="8" eb="10">
      <t>ヨウシキ</t>
    </rPh>
    <rPh sb="16" eb="18">
      <t>ニュウリョク</t>
    </rPh>
    <rPh sb="20" eb="22">
      <t>イカ</t>
    </rPh>
    <rPh sb="23" eb="25">
      <t>コウモク</t>
    </rPh>
    <rPh sb="27" eb="29">
      <t>ニュウリョク</t>
    </rPh>
    <phoneticPr fontId="3"/>
  </si>
  <si>
    <r>
      <t>申     込　　下記のアドレスにデジタルデータを提出してください。</t>
    </r>
    <r>
      <rPr>
        <sz val="11"/>
        <color rgb="FFFF0000"/>
        <rFont val="BIZ UDPゴシック"/>
        <family val="3"/>
        <charset val="128"/>
      </rPr>
      <t>（大会申込書については、印刷物の郵送提出は不要です。）</t>
    </r>
    <rPh sb="9" eb="11">
      <t>カキ</t>
    </rPh>
    <rPh sb="25" eb="27">
      <t>テイシュツ</t>
    </rPh>
    <rPh sb="35" eb="37">
      <t>タイカイ</t>
    </rPh>
    <rPh sb="37" eb="39">
      <t>モウシコミ</t>
    </rPh>
    <rPh sb="39" eb="40">
      <t>ショ</t>
    </rPh>
    <rPh sb="46" eb="49">
      <t>インサツブツ</t>
    </rPh>
    <rPh sb="50" eb="52">
      <t>ユウソウ</t>
    </rPh>
    <rPh sb="52" eb="54">
      <t>テイシュツ</t>
    </rPh>
    <rPh sb="55" eb="57">
      <t>フヨウ</t>
    </rPh>
    <phoneticPr fontId="3"/>
  </si>
  <si>
    <r>
      <t>発表・補助者の区分は（発表者・指示者・補助者・スポットライト係・その他）を選択して下さい。</t>
    </r>
    <r>
      <rPr>
        <sz val="11"/>
        <color rgb="FFFF0000"/>
        <rFont val="BIZ UDPゴシック"/>
        <family val="3"/>
        <charset val="128"/>
      </rPr>
      <t>代表者をNo.1に入力して下さい。</t>
    </r>
    <rPh sb="37" eb="39">
      <t>せんたく</t>
    </rPh>
    <rPh sb="45" eb="48">
      <t>だいひょうしゃ</t>
    </rPh>
    <rPh sb="54" eb="56">
      <t>にゅうりょく</t>
    </rPh>
    <rPh sb="58" eb="59">
      <t>くだ</t>
    </rPh>
    <phoneticPr fontId="3" type="Hiragana"/>
  </si>
  <si>
    <t>（様式１）</t>
    <phoneticPr fontId="3" type="Hiragana"/>
  </si>
  <si>
    <t>（様式１予備）</t>
    <rPh sb="4" eb="6">
      <t>よび</t>
    </rPh>
    <phoneticPr fontId="3" type="Hiragana"/>
  </si>
  <si>
    <t>役員・旗手・他</t>
    <rPh sb="0" eb="2">
      <t>やくいん</t>
    </rPh>
    <rPh sb="3" eb="5">
      <t>きしゅ</t>
    </rPh>
    <phoneticPr fontId="3" type="Hiragana"/>
  </si>
  <si>
    <t>審査員宿泊費
（1泊2食付）</t>
    <rPh sb="0" eb="3">
      <t>シンサイン</t>
    </rPh>
    <rPh sb="9" eb="10">
      <t>ハク</t>
    </rPh>
    <rPh sb="11" eb="12">
      <t>ショク</t>
    </rPh>
    <rPh sb="12" eb="13">
      <t>ツ</t>
    </rPh>
    <phoneticPr fontId="3"/>
  </si>
  <si>
    <t>宿泊費・参加費・昼食代・シャトルバスの欄には○を選択して下さい。</t>
    <rPh sb="8" eb="10">
      <t>チュウショク</t>
    </rPh>
    <rPh sb="10" eb="11">
      <t>ダイ</t>
    </rPh>
    <rPh sb="24" eb="26">
      <t>センタク</t>
    </rPh>
    <phoneticPr fontId="3"/>
  </si>
  <si>
    <t>本大会では、宅配業者を手配しております。大会式典後に荷物を自宅等に送りたい場合（自己負担）は御利用いただけます。</t>
    <rPh sb="0" eb="3">
      <t>ホンタイカイ</t>
    </rPh>
    <rPh sb="6" eb="8">
      <t>タクハイ</t>
    </rPh>
    <rPh sb="8" eb="10">
      <t>ギョウシャ</t>
    </rPh>
    <rPh sb="11" eb="13">
      <t>テハイ</t>
    </rPh>
    <rPh sb="20" eb="22">
      <t>タイカイ</t>
    </rPh>
    <rPh sb="22" eb="24">
      <t>シキテン</t>
    </rPh>
    <rPh sb="24" eb="25">
      <t>ゴ</t>
    </rPh>
    <rPh sb="26" eb="28">
      <t>ニモツ</t>
    </rPh>
    <rPh sb="29" eb="31">
      <t>ジタク</t>
    </rPh>
    <rPh sb="31" eb="32">
      <t>トウ</t>
    </rPh>
    <rPh sb="33" eb="34">
      <t>オク</t>
    </rPh>
    <rPh sb="37" eb="39">
      <t>バアイ</t>
    </rPh>
    <rPh sb="40" eb="42">
      <t>ジコ</t>
    </rPh>
    <rPh sb="42" eb="44">
      <t>フタン</t>
    </rPh>
    <rPh sb="46" eb="49">
      <t>ゴリヨウ</t>
    </rPh>
    <phoneticPr fontId="3"/>
  </si>
  <si>
    <t>宅配業者に荷物の発送を依頼する人数</t>
    <rPh sb="0" eb="2">
      <t>たくはい</t>
    </rPh>
    <rPh sb="2" eb="4">
      <t>ぎょうしゃ</t>
    </rPh>
    <rPh sb="5" eb="7">
      <t>にもつ</t>
    </rPh>
    <rPh sb="8" eb="10">
      <t>はっそう</t>
    </rPh>
    <rPh sb="11" eb="13">
      <t>いらい</t>
    </rPh>
    <rPh sb="15" eb="17">
      <t>にんずう</t>
    </rPh>
    <phoneticPr fontId="3" type="Hiragana"/>
  </si>
  <si>
    <t>おおよそ</t>
    <phoneticPr fontId="3" type="Hiragana"/>
  </si>
  <si>
    <t>口</t>
    <rPh sb="0" eb="1">
      <t>くち</t>
    </rPh>
    <phoneticPr fontId="3" type="Hiragana"/>
  </si>
  <si>
    <t>備考  その他、何か御座いましたらお願いします。</t>
    <phoneticPr fontId="3" type="Hiragana"/>
  </si>
  <si>
    <t>発表要旨は様式5に入力して下さい。</t>
    <rPh sb="5" eb="7">
      <t>ようしき</t>
    </rPh>
    <rPh sb="9" eb="11">
      <t>にゅうりょく</t>
    </rPh>
    <phoneticPr fontId="3" type="Hiragana"/>
  </si>
  <si>
    <t>使用する場合は○を選択して下さい。　※演示時のスポットライトは固定式です。</t>
    <rPh sb="9" eb="11">
      <t>センタク</t>
    </rPh>
    <phoneticPr fontId="3"/>
  </si>
  <si>
    <t>クレアこうのす⇔宿泊場所の移動について、シャトルバスを用意します。御利用になる場合は「シャトルバス」の項目に〇をつけてください。</t>
    <rPh sb="8" eb="10">
      <t>シュクハク</t>
    </rPh>
    <rPh sb="10" eb="12">
      <t>バショ</t>
    </rPh>
    <rPh sb="13" eb="15">
      <t>イドウ</t>
    </rPh>
    <rPh sb="27" eb="29">
      <t>ヨウイ</t>
    </rPh>
    <rPh sb="33" eb="34">
      <t>ゴ</t>
    </rPh>
    <rPh sb="34" eb="36">
      <t>リヨウ</t>
    </rPh>
    <rPh sb="39" eb="41">
      <t>バアイ</t>
    </rPh>
    <rPh sb="51" eb="53">
      <t>コウモク</t>
    </rPh>
    <phoneticPr fontId="3"/>
  </si>
  <si>
    <t>審査員の先生は様式2に入力をお願いします。</t>
    <rPh sb="0" eb="3">
      <t>シンサイン</t>
    </rPh>
    <rPh sb="4" eb="6">
      <t>センセイ</t>
    </rPh>
    <rPh sb="7" eb="9">
      <t>ヨウシキ</t>
    </rPh>
    <rPh sb="11" eb="13">
      <t>ニュウリョク</t>
    </rPh>
    <rPh sb="15" eb="16">
      <t>ネガ</t>
    </rPh>
    <phoneticPr fontId="3"/>
  </si>
  <si>
    <t>昼食代</t>
    <rPh sb="0" eb="2">
      <t>ちゅうしょく</t>
    </rPh>
    <phoneticPr fontId="3" type="Hiragana"/>
  </si>
  <si>
    <t>昼食代</t>
    <rPh sb="0" eb="2">
      <t>チュウショク</t>
    </rPh>
    <rPh sb="2" eb="3">
      <t>ダイ</t>
    </rPh>
    <phoneticPr fontId="3"/>
  </si>
  <si>
    <t>教職員数</t>
    <rPh sb="1" eb="3">
      <t>ショクイン</t>
    </rPh>
    <phoneticPr fontId="3"/>
  </si>
  <si>
    <t>教職員数</t>
    <rPh sb="0" eb="3">
      <t>きょうしょくいん</t>
    </rPh>
    <rPh sb="3" eb="4">
      <t>すう</t>
    </rPh>
    <phoneticPr fontId="3" type="Hiragana"/>
  </si>
  <si>
    <t>審査員費用</t>
    <rPh sb="0" eb="3">
      <t>しんさいん</t>
    </rPh>
    <rPh sb="3" eb="5">
      <t>ひよう</t>
    </rPh>
    <phoneticPr fontId="3" type="Hiragana"/>
  </si>
  <si>
    <t>※様式１（予備）に入力した場合は、こちらの金額と様式１の金額の合計金額を振り込んでください。</t>
    <rPh sb="1" eb="3">
      <t>ヨウシキ</t>
    </rPh>
    <rPh sb="5" eb="7">
      <t>ヨビ</t>
    </rPh>
    <rPh sb="9" eb="11">
      <t>ニュウリョク</t>
    </rPh>
    <rPh sb="13" eb="15">
      <t>バアイ</t>
    </rPh>
    <rPh sb="21" eb="23">
      <t>キンガク</t>
    </rPh>
    <rPh sb="24" eb="26">
      <t>ヨウシキ</t>
    </rPh>
    <rPh sb="28" eb="30">
      <t>キンガク</t>
    </rPh>
    <rPh sb="31" eb="33">
      <t>ゴウケイ</t>
    </rPh>
    <rPh sb="33" eb="35">
      <t>キンガク</t>
    </rPh>
    <rPh sb="36" eb="37">
      <t>フ</t>
    </rPh>
    <rPh sb="38" eb="39">
      <t>コ</t>
    </rPh>
    <phoneticPr fontId="3"/>
  </si>
  <si>
    <t>※この金額は、様式１に反映されます。</t>
    <rPh sb="3" eb="5">
      <t>きんがく</t>
    </rPh>
    <rPh sb="7" eb="9">
      <t>ようしき</t>
    </rPh>
    <rPh sb="11" eb="13">
      <t>はんえい</t>
    </rPh>
    <phoneticPr fontId="3" type="Hiragana"/>
  </si>
  <si>
    <t>「役員・旗手・他」の欄には、次の分野により選択をお願いします。その他の場合は、備考欄に詳細を入力して下さい。</t>
    <rPh sb="1" eb="3">
      <t>ヤクイン</t>
    </rPh>
    <rPh sb="4" eb="6">
      <t>キシュ</t>
    </rPh>
    <rPh sb="7" eb="8">
      <t>ホカ</t>
    </rPh>
    <rPh sb="21" eb="23">
      <t>センタク</t>
    </rPh>
    <rPh sb="46" eb="48">
      <t>ニュウリョク</t>
    </rPh>
    <phoneticPr fontId="3"/>
  </si>
  <si>
    <t>合計金額</t>
    <rPh sb="2" eb="4">
      <t>きんがく</t>
    </rPh>
    <phoneticPr fontId="3" type="Hiragana"/>
  </si>
  <si>
    <t>合計金額</t>
    <rPh sb="2" eb="4">
      <t>キンガク</t>
    </rPh>
    <phoneticPr fontId="3"/>
  </si>
  <si>
    <t>8月２０日
昼食代</t>
    <rPh sb="1" eb="2">
      <t>ガツ</t>
    </rPh>
    <rPh sb="4" eb="5">
      <t>ニチ</t>
    </rPh>
    <rPh sb="6" eb="8">
      <t>チュウショク</t>
    </rPh>
    <rPh sb="8" eb="9">
      <t>ダイ</t>
    </rPh>
    <phoneticPr fontId="3"/>
  </si>
  <si>
    <t>（様式4-Ⅲ）</t>
    <phoneticPr fontId="3" type="Hiragana"/>
  </si>
  <si>
    <t>（様式4-Ⅰ）</t>
    <phoneticPr fontId="3" type="Hiragana"/>
  </si>
  <si>
    <t>（様式3-Ⅲ）</t>
    <phoneticPr fontId="3" type="Hiragana"/>
  </si>
  <si>
    <t>（様式3-Ⅱ）</t>
    <phoneticPr fontId="3" type="Hiragana"/>
  </si>
  <si>
    <t>（様式3-Ⅰ）</t>
    <phoneticPr fontId="3" type="Hiragana"/>
  </si>
  <si>
    <t>［様式１］、［様式2（審査員）］</t>
    <rPh sb="7" eb="9">
      <t>ヨウシキ</t>
    </rPh>
    <rPh sb="11" eb="14">
      <t>シンサイン</t>
    </rPh>
    <phoneticPr fontId="3"/>
  </si>
  <si>
    <t>［プロジェクト発表会…様式3 　 意見発表会…様式4］</t>
    <rPh sb="9" eb="10">
      <t>カイ</t>
    </rPh>
    <rPh sb="21" eb="22">
      <t>カイ</t>
    </rPh>
    <phoneticPr fontId="3"/>
  </si>
  <si>
    <t>様式１においてデータを入力しきれない場合は、「様式１（予備）」シートを御利用下さい。</t>
    <rPh sb="23" eb="25">
      <t>ヨウシキ</t>
    </rPh>
    <rPh sb="27" eb="29">
      <t>ヨビ</t>
    </rPh>
    <rPh sb="35" eb="36">
      <t>ゴ</t>
    </rPh>
    <phoneticPr fontId="3"/>
  </si>
  <si>
    <t>※審査員は様式１に入力する必要はありません。</t>
    <rPh sb="1" eb="4">
      <t>シンサイン</t>
    </rPh>
    <rPh sb="5" eb="7">
      <t>ヨウシキ</t>
    </rPh>
    <rPh sb="9" eb="11">
      <t>ニュウリョク</t>
    </rPh>
    <rPh sb="13" eb="15">
      <t>ヒツヨウ</t>
    </rPh>
    <phoneticPr fontId="3"/>
  </si>
  <si>
    <t>（様式１）の記入例</t>
    <phoneticPr fontId="3"/>
  </si>
  <si>
    <t>役員・旗手・他</t>
    <rPh sb="0" eb="2">
      <t>ヤクイン</t>
    </rPh>
    <rPh sb="3" eb="5">
      <t>キシュ</t>
    </rPh>
    <phoneticPr fontId="3"/>
  </si>
  <si>
    <t>発表要旨　　　　　 ［様式5］</t>
    <rPh sb="11" eb="13">
      <t>ヨウシキ</t>
    </rPh>
    <phoneticPr fontId="3"/>
  </si>
  <si>
    <t>※それぞれのエントリーシート、発表原稿、活動記録簿</t>
    <rPh sb="15" eb="17">
      <t>ハッピョウ</t>
    </rPh>
    <rPh sb="17" eb="19">
      <t>ゲンコウ</t>
    </rPh>
    <rPh sb="20" eb="22">
      <t>カツドウ</t>
    </rPh>
    <rPh sb="22" eb="24">
      <t>キロク</t>
    </rPh>
    <rPh sb="24" eb="25">
      <t>ボ</t>
    </rPh>
    <phoneticPr fontId="3"/>
  </si>
  <si>
    <t>　 については、期限までに提出となります。御注意ください。</t>
    <rPh sb="8" eb="10">
      <t>キゲン</t>
    </rPh>
    <rPh sb="13" eb="15">
      <t>テイシュツ</t>
    </rPh>
    <rPh sb="21" eb="22">
      <t>ゴ</t>
    </rPh>
    <rPh sb="22" eb="24">
      <t>チュウイ</t>
    </rPh>
    <phoneticPr fontId="3"/>
  </si>
  <si>
    <t>保存の際に、ブックの保護から、「パスワードを使用して暗号化」を選択し、シートを保護してください。パスワードは、「第７２農ク関東第１３号」を御確認ください。</t>
    <rPh sb="0" eb="2">
      <t>ホゾン</t>
    </rPh>
    <rPh sb="3" eb="4">
      <t>サイ</t>
    </rPh>
    <rPh sb="10" eb="12">
      <t>ホゴ</t>
    </rPh>
    <rPh sb="22" eb="24">
      <t>シヨウ</t>
    </rPh>
    <rPh sb="26" eb="29">
      <t>アンゴウカ</t>
    </rPh>
    <rPh sb="31" eb="33">
      <t>センタク</t>
    </rPh>
    <rPh sb="39" eb="41">
      <t>ホゴ</t>
    </rPh>
    <rPh sb="56" eb="57">
      <t>ダイ</t>
    </rPh>
    <rPh sb="59" eb="60">
      <t>ノウ</t>
    </rPh>
    <rPh sb="61" eb="63">
      <t>カントウ</t>
    </rPh>
    <rPh sb="63" eb="64">
      <t>ダイ</t>
    </rPh>
    <rPh sb="66" eb="67">
      <t>ゴウ</t>
    </rPh>
    <rPh sb="69" eb="72">
      <t>ゴカクニン</t>
    </rPh>
    <phoneticPr fontId="3"/>
  </si>
  <si>
    <t>（様式4-Ⅱ）</t>
    <phoneticPr fontId="3" type="Hiragana"/>
  </si>
  <si>
    <t>様式５</t>
    <rPh sb="0" eb="2">
      <t>ヨウシキ</t>
    </rPh>
    <phoneticPr fontId="3"/>
  </si>
  <si>
    <t>0293-22-3161</t>
    <phoneticPr fontId="3" type="Hiragana"/>
  </si>
  <si>
    <t>0293-22-3750</t>
    <phoneticPr fontId="3" type="Hiragana"/>
  </si>
  <si>
    <t>0291-33-2171</t>
    <phoneticPr fontId="3" type="Hiragana"/>
  </si>
  <si>
    <t>0291-33-6093</t>
    <phoneticPr fontId="3" type="Hiragana"/>
  </si>
  <si>
    <t>0297-35-1667</t>
    <phoneticPr fontId="3" type="Hiragana"/>
  </si>
  <si>
    <t>0297-35-7812</t>
    <phoneticPr fontId="3" type="Hiragana"/>
  </si>
  <si>
    <t>茨城県立高萩高等学校</t>
    <rPh sb="0" eb="2">
      <t>いばらき</t>
    </rPh>
    <rPh sb="2" eb="4">
      <t>けんりつ</t>
    </rPh>
    <rPh sb="4" eb="6">
      <t>たかはぎ</t>
    </rPh>
    <rPh sb="6" eb="8">
      <t>こうとう</t>
    </rPh>
    <rPh sb="8" eb="10">
      <t>がっこう</t>
    </rPh>
    <phoneticPr fontId="3" type="Hiragana"/>
  </si>
  <si>
    <t>茨城県立鉾田第二高等学校</t>
    <rPh sb="0" eb="2">
      <t>いばらき</t>
    </rPh>
    <rPh sb="2" eb="4">
      <t>けんりつ</t>
    </rPh>
    <rPh sb="4" eb="6">
      <t>ほこた</t>
    </rPh>
    <rPh sb="6" eb="7">
      <t>だい</t>
    </rPh>
    <rPh sb="7" eb="8">
      <t>に</t>
    </rPh>
    <rPh sb="8" eb="10">
      <t>こうとう</t>
    </rPh>
    <rPh sb="10" eb="12">
      <t>がっこう</t>
    </rPh>
    <phoneticPr fontId="3" type="Hiragana"/>
  </si>
  <si>
    <t>茨城県立坂東清風高等学校</t>
    <rPh sb="0" eb="2">
      <t>いばらき</t>
    </rPh>
    <rPh sb="2" eb="4">
      <t>けんりつ</t>
    </rPh>
    <rPh sb="4" eb="6">
      <t>ばんどう</t>
    </rPh>
    <rPh sb="6" eb="8">
      <t>せいふう</t>
    </rPh>
    <rPh sb="8" eb="10">
      <t>こうとう</t>
    </rPh>
    <rPh sb="10" eb="12">
      <t>がっこう</t>
    </rPh>
    <phoneticPr fontId="3" type="Hiragana"/>
  </si>
  <si>
    <t>東京都立大島高等学校</t>
    <rPh sb="0" eb="2">
      <t>とうきょう</t>
    </rPh>
    <rPh sb="2" eb="4">
      <t>とりつ</t>
    </rPh>
    <rPh sb="4" eb="6">
      <t>おおしま</t>
    </rPh>
    <rPh sb="6" eb="8">
      <t>こうとう</t>
    </rPh>
    <rPh sb="8" eb="10">
      <t>がっこう</t>
    </rPh>
    <phoneticPr fontId="3" type="Hiragana"/>
  </si>
  <si>
    <t>04992-2-1431</t>
    <phoneticPr fontId="3" type="Hiragana"/>
  </si>
  <si>
    <t>04992-2-2461</t>
    <phoneticPr fontId="3" type="Hiragana"/>
  </si>
  <si>
    <t>東京都立三宅高等学校</t>
    <rPh sb="0" eb="2">
      <t>とうきょう</t>
    </rPh>
    <rPh sb="2" eb="4">
      <t>とりつ</t>
    </rPh>
    <rPh sb="4" eb="6">
      <t>みあけ</t>
    </rPh>
    <rPh sb="6" eb="8">
      <t>こうとう</t>
    </rPh>
    <rPh sb="8" eb="10">
      <t>がっこう</t>
    </rPh>
    <phoneticPr fontId="3" type="Hiragana"/>
  </si>
  <si>
    <t>04994-6-1136</t>
    <phoneticPr fontId="3" type="Hiragana"/>
  </si>
  <si>
    <t>04994-6-0551</t>
    <phoneticPr fontId="3" type="Hiragana"/>
  </si>
  <si>
    <t>神奈川県立平塚農商高等学校</t>
    <rPh sb="0" eb="5">
      <t>カナガワケンリツ</t>
    </rPh>
    <rPh sb="5" eb="7">
      <t>ヒラツカ</t>
    </rPh>
    <rPh sb="7" eb="9">
      <t>ノウショウ</t>
    </rPh>
    <rPh sb="9" eb="11">
      <t>コウトウ</t>
    </rPh>
    <rPh sb="11" eb="13">
      <t>ガッコウ</t>
    </rPh>
    <phoneticPr fontId="3"/>
  </si>
  <si>
    <t>神奈川県立吉田島高等学校</t>
    <rPh sb="0" eb="5">
      <t>カナガワケンリツ</t>
    </rPh>
    <rPh sb="5" eb="7">
      <t>ヨシダ</t>
    </rPh>
    <rPh sb="7" eb="8">
      <t>ジマ</t>
    </rPh>
    <rPh sb="8" eb="10">
      <t>コウトウ</t>
    </rPh>
    <rPh sb="10" eb="12">
      <t>ガッコウ</t>
    </rPh>
    <phoneticPr fontId="3"/>
  </si>
  <si>
    <t>神奈川県立三浦初声高等学校</t>
    <rPh sb="0" eb="5">
      <t>カナガワケンリツ</t>
    </rPh>
    <rPh sb="5" eb="7">
      <t>ミウラ</t>
    </rPh>
    <rPh sb="7" eb="8">
      <t>ハツ</t>
    </rPh>
    <rPh sb="8" eb="9">
      <t>コエ</t>
    </rPh>
    <rPh sb="9" eb="11">
      <t>コウトウ</t>
    </rPh>
    <rPh sb="11" eb="13">
      <t>ガッコウ</t>
    </rPh>
    <phoneticPr fontId="3"/>
  </si>
  <si>
    <t>申込期限</t>
    <phoneticPr fontId="3"/>
  </si>
  <si>
    <t>令和４年７月２６日（火）必着　　</t>
    <rPh sb="0" eb="2">
      <t>レイワ</t>
    </rPh>
    <rPh sb="10" eb="11">
      <t>カ</t>
    </rPh>
    <phoneticPr fontId="3"/>
  </si>
  <si>
    <t>　kanto73@mito-ah.ibk.ed.jp</t>
    <phoneticPr fontId="3"/>
  </si>
  <si>
    <t>①大会参加費 1,000円（校長・審査員を除く）　　②宿泊費(1泊２食弁当付)11,000円（生徒・職員・校長）　　</t>
    <rPh sb="32" eb="33">
      <t>ハク</t>
    </rPh>
    <rPh sb="34" eb="35">
      <t>ショク</t>
    </rPh>
    <rPh sb="35" eb="37">
      <t>ベントウ</t>
    </rPh>
    <rPh sb="37" eb="38">
      <t>ツキ</t>
    </rPh>
    <rPh sb="53" eb="55">
      <t>コウチョウ</t>
    </rPh>
    <phoneticPr fontId="3"/>
  </si>
  <si>
    <t>③宿泊費(1泊2食弁当付)13,000円（審査員・校長）　　　④８月19日昼食代１，０００円(税込み、お茶あり）</t>
    <rPh sb="9" eb="11">
      <t>ベントウ</t>
    </rPh>
    <rPh sb="25" eb="27">
      <t>コウチョウ</t>
    </rPh>
    <rPh sb="33" eb="34">
      <t>ガツ</t>
    </rPh>
    <rPh sb="36" eb="37">
      <t>ニチ</t>
    </rPh>
    <rPh sb="37" eb="39">
      <t>チュウショク</t>
    </rPh>
    <rPh sb="47" eb="49">
      <t>ゼイコ</t>
    </rPh>
    <rPh sb="52" eb="53">
      <t>チャ</t>
    </rPh>
    <phoneticPr fontId="3"/>
  </si>
  <si>
    <t>利用者の概数を知りたいため、申込用紙におおよその人数を記入してください。なお、19日夕方の発送で21日ごろの到着となります。</t>
    <rPh sb="0" eb="3">
      <t>リヨウシャ</t>
    </rPh>
    <rPh sb="4" eb="6">
      <t>ガイスウ</t>
    </rPh>
    <rPh sb="7" eb="8">
      <t>シ</t>
    </rPh>
    <rPh sb="14" eb="16">
      <t>モウシコミ</t>
    </rPh>
    <rPh sb="16" eb="18">
      <t>ヨウシ</t>
    </rPh>
    <rPh sb="24" eb="26">
      <t>ニンズウ</t>
    </rPh>
    <rPh sb="27" eb="29">
      <t>キニュウ</t>
    </rPh>
    <rPh sb="41" eb="42">
      <t>ニチ</t>
    </rPh>
    <rPh sb="42" eb="44">
      <t>ユウガタ</t>
    </rPh>
    <rPh sb="45" eb="47">
      <t>ハッソウ</t>
    </rPh>
    <rPh sb="50" eb="51">
      <t>ニチ</t>
    </rPh>
    <rPh sb="54" eb="56">
      <t>トウチャク</t>
    </rPh>
    <phoneticPr fontId="3"/>
  </si>
  <si>
    <t>茨城県</t>
    <rPh sb="0" eb="3">
      <t>イバラキケン</t>
    </rPh>
    <phoneticPr fontId="3"/>
  </si>
  <si>
    <t>茨城　太郎</t>
    <rPh sb="0" eb="2">
      <t>イバラキ</t>
    </rPh>
    <rPh sb="3" eb="5">
      <t>タロウ</t>
    </rPh>
    <phoneticPr fontId="3"/>
  </si>
  <si>
    <t>令和４年７月〇日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</si>
  <si>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大子　一郎</t>
    <rPh sb="0" eb="2">
      <t>ダイゴ</t>
    </rPh>
    <rPh sb="3" eb="5">
      <t>イチロウ</t>
    </rPh>
    <phoneticPr fontId="3"/>
  </si>
  <si>
    <t>石岡　次郎</t>
    <rPh sb="0" eb="2">
      <t>イシオカ</t>
    </rPh>
    <rPh sb="3" eb="5">
      <t>ジロウ</t>
    </rPh>
    <phoneticPr fontId="3"/>
  </si>
  <si>
    <t>江戸崎　三郎</t>
    <rPh sb="0" eb="3">
      <t>エドサキ</t>
    </rPh>
    <rPh sb="4" eb="6">
      <t>サブロウ</t>
    </rPh>
    <phoneticPr fontId="3"/>
  </si>
  <si>
    <t>真壁　志郎</t>
    <rPh sb="0" eb="2">
      <t>マカベ</t>
    </rPh>
    <rPh sb="3" eb="5">
      <t>シロウ</t>
    </rPh>
    <phoneticPr fontId="3"/>
  </si>
  <si>
    <t>高萩　五郎</t>
    <rPh sb="0" eb="2">
      <t>タカハギ</t>
    </rPh>
    <rPh sb="3" eb="5">
      <t>ゴロウ</t>
    </rPh>
    <phoneticPr fontId="3"/>
  </si>
  <si>
    <t>鉾田　六郎</t>
    <rPh sb="0" eb="2">
      <t>ホコタ</t>
    </rPh>
    <rPh sb="3" eb="5">
      <t>ロクロウ</t>
    </rPh>
    <phoneticPr fontId="3"/>
  </si>
  <si>
    <t>坂東　七郎</t>
    <rPh sb="0" eb="2">
      <t>バンドウ</t>
    </rPh>
    <rPh sb="3" eb="5">
      <t>シチロウ</t>
    </rPh>
    <phoneticPr fontId="3"/>
  </si>
  <si>
    <t>だいご　いちろう</t>
    <phoneticPr fontId="3"/>
  </si>
  <si>
    <t>いしおか　じろう</t>
    <phoneticPr fontId="3"/>
  </si>
  <si>
    <t>えどさき　さぶろう</t>
    <phoneticPr fontId="3"/>
  </si>
  <si>
    <t>まかべ　しろう</t>
    <phoneticPr fontId="3"/>
  </si>
  <si>
    <t>たかはぎ　ごろう</t>
    <phoneticPr fontId="3"/>
  </si>
  <si>
    <t>ほこた　ろくろう</t>
    <phoneticPr fontId="3"/>
  </si>
  <si>
    <t>ばんどう　しちろう</t>
    <phoneticPr fontId="3"/>
  </si>
  <si>
    <t>教諭</t>
    <rPh sb="0" eb="2">
      <t>キョウユ</t>
    </rPh>
    <phoneticPr fontId="3"/>
  </si>
  <si>
    <t>水農　八郎</t>
    <rPh sb="0" eb="2">
      <t>スイノウ</t>
    </rPh>
    <rPh sb="3" eb="4">
      <t>ハチ</t>
    </rPh>
    <rPh sb="4" eb="5">
      <t>ロウ</t>
    </rPh>
    <phoneticPr fontId="3"/>
  </si>
  <si>
    <t>すいのう　はちろう</t>
    <phoneticPr fontId="3"/>
  </si>
  <si>
    <t>8月１９日
弁当代</t>
    <rPh sb="1" eb="2">
      <t>ガツ</t>
    </rPh>
    <rPh sb="4" eb="5">
      <t>ニチ</t>
    </rPh>
    <rPh sb="6" eb="8">
      <t>ベントウ</t>
    </rPh>
    <rPh sb="8" eb="9">
      <t>ダイ</t>
    </rPh>
    <phoneticPr fontId="3"/>
  </si>
  <si>
    <t>生徒・職員
宿泊費
 （１泊２食付）</t>
    <rPh sb="0" eb="2">
      <t>セイト</t>
    </rPh>
    <rPh sb="3" eb="5">
      <t>ショクイン</t>
    </rPh>
    <rPh sb="6" eb="9">
      <t>シュクハクヒ</t>
    </rPh>
    <rPh sb="13" eb="14">
      <t>ハク</t>
    </rPh>
    <rPh sb="15" eb="16">
      <t>ショク</t>
    </rPh>
    <rPh sb="16" eb="17">
      <t>ツキ</t>
    </rPh>
    <phoneticPr fontId="3"/>
  </si>
  <si>
    <t>第7３回 関東地区学校農業クラブ連盟大会令和４年度茨城大会　参加申込書</t>
    <rPh sb="20" eb="22">
      <t>れいわ</t>
    </rPh>
    <rPh sb="23" eb="25">
      <t>ねんど</t>
    </rPh>
    <rPh sb="25" eb="27">
      <t>いばらき</t>
    </rPh>
    <rPh sb="27" eb="29">
      <t>たいかい</t>
    </rPh>
    <rPh sb="30" eb="32">
      <t>さんか</t>
    </rPh>
    <rPh sb="32" eb="35">
      <t>もうしこみしょ</t>
    </rPh>
    <rPh sb="34" eb="35">
      <t>しょ</t>
    </rPh>
    <phoneticPr fontId="3" type="Hiragana"/>
  </si>
  <si>
    <t>群馬県立吾妻中央高等学校</t>
    <rPh sb="0" eb="4">
      <t>グンマケンリツ</t>
    </rPh>
    <rPh sb="4" eb="6">
      <t>アガツマ</t>
    </rPh>
    <rPh sb="6" eb="8">
      <t>チュウオウ</t>
    </rPh>
    <rPh sb="8" eb="12">
      <t>コウトウガッコウ</t>
    </rPh>
    <phoneticPr fontId="3"/>
  </si>
  <si>
    <t>千葉県立君津高等学校</t>
    <rPh sb="0" eb="4">
      <t>チバケンリツ</t>
    </rPh>
    <rPh sb="4" eb="6">
      <t>キミツ</t>
    </rPh>
    <rPh sb="6" eb="10">
      <t>コウトウガッコウ</t>
    </rPh>
    <phoneticPr fontId="3"/>
  </si>
  <si>
    <t>0439-52-4583</t>
    <phoneticPr fontId="3"/>
  </si>
  <si>
    <t>0439-55-7819</t>
    <phoneticPr fontId="3"/>
  </si>
  <si>
    <t>千葉県立市原高等学校</t>
    <rPh sb="0" eb="4">
      <t>チバケンリツ</t>
    </rPh>
    <rPh sb="4" eb="6">
      <t>イチハラ</t>
    </rPh>
    <rPh sb="6" eb="10">
      <t>コウトウガッコウ</t>
    </rPh>
    <phoneticPr fontId="3"/>
  </si>
  <si>
    <t>0436-92-1541</t>
    <phoneticPr fontId="3"/>
  </si>
  <si>
    <t>0436-92-4748</t>
    <phoneticPr fontId="3"/>
  </si>
  <si>
    <t>８月19日
昼食代</t>
    <rPh sb="1" eb="2">
      <t>がつ</t>
    </rPh>
    <rPh sb="4" eb="5">
      <t>にち</t>
    </rPh>
    <rPh sb="6" eb="8">
      <t>ちゅうしょく</t>
    </rPh>
    <rPh sb="8" eb="9">
      <t>だい</t>
    </rPh>
    <phoneticPr fontId="3" type="Hiragana"/>
  </si>
  <si>
    <t>８月１９日
昼食代</t>
    <rPh sb="1" eb="2">
      <t>がつ</t>
    </rPh>
    <rPh sb="4" eb="5">
      <t>にち</t>
    </rPh>
    <rPh sb="6" eb="8">
      <t>ちゅうしょく</t>
    </rPh>
    <rPh sb="8" eb="9">
      <t>だい</t>
    </rPh>
    <phoneticPr fontId="3" type="Hiragana"/>
  </si>
  <si>
    <t>※ 発表者用マイクは、２本とする。</t>
    <rPh sb="2" eb="5">
      <t>はっぴょうしゃ</t>
    </rPh>
    <rPh sb="5" eb="6">
      <t>よう</t>
    </rPh>
    <rPh sb="12" eb="13">
      <t>ほん</t>
    </rPh>
    <phoneticPr fontId="3" type="Hiragana"/>
  </si>
  <si>
    <t>第７３回関東地区学校農業クラブ連盟大会令和４年度茨城大会　プロジェクト発表会　参加申込書</t>
    <rPh sb="0" eb="1">
      <t>だい</t>
    </rPh>
    <rPh sb="3" eb="4">
      <t>かい</t>
    </rPh>
    <rPh sb="4" eb="12">
      <t>かんとうちくがっこうのうぎょう</t>
    </rPh>
    <rPh sb="15" eb="19">
      <t>れんめいたいかい</t>
    </rPh>
    <rPh sb="19" eb="21">
      <t>れいわ</t>
    </rPh>
    <rPh sb="22" eb="24">
      <t>ねんど</t>
    </rPh>
    <rPh sb="24" eb="26">
      <t>いばらき</t>
    </rPh>
    <rPh sb="26" eb="28">
      <t>たいかい</t>
    </rPh>
    <rPh sb="35" eb="37">
      <t>はっぴょう</t>
    </rPh>
    <rPh sb="37" eb="38">
      <t>かい</t>
    </rPh>
    <rPh sb="39" eb="41">
      <t>さんか</t>
    </rPh>
    <rPh sb="41" eb="44">
      <t>もうしこみしょ</t>
    </rPh>
    <phoneticPr fontId="3" type="Hiragana"/>
  </si>
  <si>
    <t>第7３回 関東地区学校農業クラブ連盟大会令和４年度茨城大会　意見発表会　参加申込書</t>
    <rPh sb="20" eb="22">
      <t>レイワ</t>
    </rPh>
    <rPh sb="23" eb="25">
      <t>ネンド</t>
    </rPh>
    <rPh sb="25" eb="27">
      <t>イバラキ</t>
    </rPh>
    <rPh sb="27" eb="29">
      <t>タイカイ</t>
    </rPh>
    <rPh sb="30" eb="32">
      <t>イケン</t>
    </rPh>
    <rPh sb="34" eb="35">
      <t>カイ</t>
    </rPh>
    <phoneticPr fontId="3"/>
  </si>
  <si>
    <t>第7３回関東地区学校農業クラブ連盟令和４年度大会茨城大会　発表要旨</t>
    <rPh sb="17" eb="19">
      <t>レイワ</t>
    </rPh>
    <rPh sb="20" eb="22">
      <t>ネンド</t>
    </rPh>
    <rPh sb="24" eb="26">
      <t>イバラキ</t>
    </rPh>
    <rPh sb="29" eb="31">
      <t>ハッピョウ</t>
    </rPh>
    <rPh sb="31" eb="33">
      <t>ヨウシ</t>
    </rPh>
    <phoneticPr fontId="3"/>
  </si>
  <si>
    <t>※ 発表者用マイクは、3本とする。</t>
    <rPh sb="2" eb="5">
      <t>はっぴょうしゃ</t>
    </rPh>
    <rPh sb="5" eb="6">
      <t>よう</t>
    </rPh>
    <rPh sb="12" eb="13">
      <t>ほん</t>
    </rPh>
    <phoneticPr fontId="3" type="Hiragana"/>
  </si>
  <si>
    <t>※Ⅱ類会場にスポットライトはありません。展示物・演示物がある場合は、大会事務局まで御連絡ください。</t>
    <rPh sb="2" eb="3">
      <t>ルイ</t>
    </rPh>
    <rPh sb="3" eb="5">
      <t>カイジョウ</t>
    </rPh>
    <rPh sb="20" eb="23">
      <t>テンジブツ</t>
    </rPh>
    <rPh sb="24" eb="26">
      <t>エンジ</t>
    </rPh>
    <rPh sb="26" eb="27">
      <t>ブツ</t>
    </rPh>
    <rPh sb="30" eb="32">
      <t>バアイ</t>
    </rPh>
    <rPh sb="34" eb="36">
      <t>タイカイ</t>
    </rPh>
    <rPh sb="36" eb="39">
      <t>ジムキョク</t>
    </rPh>
    <rPh sb="41" eb="44">
      <t>ゴレンラク</t>
    </rPh>
    <phoneticPr fontId="3"/>
  </si>
  <si>
    <t>※ 発表者用のマイクは、３本とする。</t>
    <rPh sb="2" eb="5">
      <t>はっぴょうしゃ</t>
    </rPh>
    <rPh sb="5" eb="6">
      <t>よう</t>
    </rPh>
    <rPh sb="13" eb="14">
      <t>ほん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</si>
</sst>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</numFmts>
  <fonts count="25">
    <font>
      <sz val="11"/>
      <name val="ＭＳ Ｐゴシック"/>
      <family val="3"/>
      <charset val="128"/>
    </font>
    <font>
      <sz val="11"/>
      <name val="ＤＨＰ平成明朝体W7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1"/>
      <color indexed="9"/>
      <name val="BIZ UDPゴシック"/>
      <family val="3"/>
      <charset val="128"/>
    </font>
    <font>
      <sz val="14"/>
      <name val="BIZ UDPゴシック"/>
      <family val="3"/>
      <charset val="128"/>
    </font>
    <font>
      <b/>
      <sz val="26"/>
      <name val="BIZ UDPゴシック"/>
      <family val="3"/>
      <charset val="128"/>
    </font>
    <font>
      <sz val="11"/>
      <color theme="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u/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游ゴシック"/>
      <family val="3"/>
      <charset val="128"/>
    </font>
    <font>
      <sz val="12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theme="0"/>
      <name val="BIZ UDP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8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5" fontId="1" fillId="2" borderId="3" xfId="0" applyNumberFormat="1" applyFont="1" applyFill="1" applyBorder="1" applyAlignment="1">
      <alignment vertical="center"/>
    </xf>
    <xf numFmtId="5" fontId="1" fillId="2" borderId="5" xfId="0" applyNumberFormat="1" applyFont="1" applyFill="1" applyBorder="1" applyAlignment="1">
      <alignment vertical="center"/>
    </xf>
    <xf numFmtId="5" fontId="0" fillId="0" borderId="0" xfId="0" applyNumberFormat="1">
      <alignment vertical="center"/>
    </xf>
    <xf numFmtId="0" fontId="1" fillId="0" borderId="0" xfId="0" applyFont="1" applyBorder="1" applyAlignment="1">
      <alignment horizontal="center" vertical="top" textRotation="255"/>
    </xf>
    <xf numFmtId="0" fontId="1" fillId="0" borderId="4" xfId="0" applyFont="1" applyBorder="1" applyAlignment="1">
      <alignment horizontal="center" vertical="top" textRotation="255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textRotation="255" wrapText="1"/>
    </xf>
    <xf numFmtId="0" fontId="1" fillId="0" borderId="0" xfId="0" applyFont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5" fontId="5" fillId="2" borderId="3" xfId="0" applyNumberFormat="1" applyFont="1" applyFill="1" applyBorder="1" applyAlignment="1">
      <alignment vertical="center"/>
    </xf>
    <xf numFmtId="5" fontId="5" fillId="2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top" textRotation="255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textRotation="255" wrapText="1"/>
    </xf>
    <xf numFmtId="0" fontId="5" fillId="0" borderId="4" xfId="0" applyFont="1" applyBorder="1" applyAlignment="1">
      <alignment horizontal="center" vertical="center"/>
    </xf>
    <xf numFmtId="6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5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4" borderId="0" xfId="0" applyFont="1" applyFill="1">
      <alignment vertical="center"/>
    </xf>
    <xf numFmtId="0" fontId="6" fillId="4" borderId="0" xfId="0" applyFont="1" applyFill="1" applyAlignment="1">
      <alignment horizontal="left" vertical="center"/>
    </xf>
    <xf numFmtId="5" fontId="5" fillId="4" borderId="0" xfId="0" applyNumberFormat="1" applyFont="1" applyFill="1">
      <alignment vertical="center"/>
    </xf>
    <xf numFmtId="0" fontId="5" fillId="4" borderId="0" xfId="0" applyFont="1" applyFill="1" applyAlignment="1">
      <alignment vertical="center" shrinkToFit="1"/>
    </xf>
    <xf numFmtId="0" fontId="5" fillId="4" borderId="0" xfId="0" applyFont="1" applyFill="1" applyAlignment="1">
      <alignment vertical="center"/>
    </xf>
    <xf numFmtId="5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10" fillId="4" borderId="0" xfId="0" applyFont="1" applyFill="1">
      <alignment vertical="center"/>
    </xf>
    <xf numFmtId="5" fontId="10" fillId="4" borderId="0" xfId="0" applyNumberFormat="1" applyFont="1" applyFill="1">
      <alignment vertical="center"/>
    </xf>
    <xf numFmtId="0" fontId="10" fillId="4" borderId="0" xfId="0" applyFont="1" applyFill="1" applyAlignment="1">
      <alignment vertical="center"/>
    </xf>
    <xf numFmtId="5" fontId="10" fillId="4" borderId="0" xfId="0" applyNumberFormat="1" applyFont="1" applyFill="1" applyAlignment="1">
      <alignment vertical="center"/>
    </xf>
    <xf numFmtId="0" fontId="5" fillId="4" borderId="0" xfId="0" quotePrefix="1" applyFont="1" applyFill="1" applyAlignment="1">
      <alignment horizontal="right" vertical="center" shrinkToFit="1"/>
    </xf>
    <xf numFmtId="0" fontId="5" fillId="4" borderId="0" xfId="0" applyFont="1" applyFill="1" applyAlignment="1">
      <alignment horizontal="right" vertical="center"/>
    </xf>
    <xf numFmtId="0" fontId="12" fillId="4" borderId="0" xfId="0" applyFont="1" applyFill="1">
      <alignment vertical="center"/>
    </xf>
    <xf numFmtId="5" fontId="5" fillId="4" borderId="1" xfId="0" applyNumberFormat="1" applyFont="1" applyFill="1" applyBorder="1" applyAlignment="1">
      <alignment horizontal="right" vertical="center" shrinkToFit="1"/>
    </xf>
    <xf numFmtId="5" fontId="5" fillId="4" borderId="1" xfId="0" applyNumberFormat="1" applyFont="1" applyFill="1" applyBorder="1" applyAlignment="1">
      <alignment horizontal="center" vertical="center" shrinkToFit="1"/>
    </xf>
    <xf numFmtId="0" fontId="15" fillId="4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>
      <alignment vertical="center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 shrinkToFit="1"/>
      <protection locked="0"/>
    </xf>
    <xf numFmtId="5" fontId="5" fillId="0" borderId="1" xfId="0" applyNumberFormat="1" applyFont="1" applyFill="1" applyBorder="1" applyAlignment="1">
      <alignment horizontal="right" vertical="center" shrinkToFit="1"/>
    </xf>
    <xf numFmtId="5" fontId="5" fillId="0" borderId="1" xfId="0" applyNumberFormat="1" applyFont="1" applyFill="1" applyBorder="1">
      <alignment vertical="center"/>
    </xf>
    <xf numFmtId="5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0" xfId="0" applyFont="1" applyFill="1">
      <alignment vertical="center"/>
    </xf>
    <xf numFmtId="0" fontId="5" fillId="7" borderId="1" xfId="0" applyFont="1" applyFill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7" borderId="1" xfId="0" applyFont="1" applyFill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vertical="center" shrinkToFit="1"/>
    </xf>
    <xf numFmtId="5" fontId="5" fillId="7" borderId="1" xfId="0" applyNumberFormat="1" applyFont="1" applyFill="1" applyBorder="1" applyAlignment="1">
      <alignment horizontal="center" vertical="center"/>
    </xf>
    <xf numFmtId="5" fontId="5" fillId="7" borderId="1" xfId="0" applyNumberFormat="1" applyFont="1" applyFill="1" applyBorder="1" applyAlignment="1">
      <alignment horizontal="center" vertical="center" shrinkToFit="1"/>
    </xf>
    <xf numFmtId="0" fontId="5" fillId="7" borderId="6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7" borderId="25" xfId="0" applyFont="1" applyFill="1" applyBorder="1" applyProtection="1">
      <alignment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7" borderId="16" xfId="0" applyFont="1" applyFill="1" applyBorder="1" applyAlignment="1" applyProtection="1">
      <alignment horizontal="center" vertical="center"/>
      <protection locked="0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5" fontId="5" fillId="7" borderId="16" xfId="0" applyNumberFormat="1" applyFont="1" applyFill="1" applyBorder="1" applyAlignment="1" applyProtection="1">
      <alignment horizontal="center" vertical="center" shrinkToFit="1"/>
      <protection locked="0"/>
    </xf>
    <xf numFmtId="5" fontId="5" fillId="0" borderId="16" xfId="0" applyNumberFormat="1" applyFont="1" applyFill="1" applyBorder="1" applyAlignment="1">
      <alignment horizontal="right" vertical="center" shrinkToFit="1"/>
    </xf>
    <xf numFmtId="0" fontId="5" fillId="7" borderId="33" xfId="0" applyFont="1" applyFill="1" applyBorder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 shrinkToFit="1"/>
      <protection locked="0"/>
    </xf>
    <xf numFmtId="5" fontId="5" fillId="7" borderId="20" xfId="0" applyNumberFormat="1" applyFont="1" applyFill="1" applyBorder="1" applyAlignment="1" applyProtection="1">
      <alignment horizontal="center" vertical="center" shrinkToFit="1"/>
      <protection locked="0"/>
    </xf>
    <xf numFmtId="5" fontId="5" fillId="0" borderId="20" xfId="0" applyNumberFormat="1" applyFont="1" applyFill="1" applyBorder="1" applyAlignment="1">
      <alignment horizontal="right" vertical="center" shrinkToFit="1"/>
    </xf>
    <xf numFmtId="0" fontId="5" fillId="7" borderId="34" xfId="0" applyFont="1" applyFill="1" applyBorder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6" fontId="4" fillId="0" borderId="0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56" fontId="5" fillId="0" borderId="0" xfId="0" applyNumberFormat="1" applyFont="1" applyBorder="1" applyAlignment="1" applyProtection="1">
      <alignment vertical="center"/>
      <protection locked="0"/>
    </xf>
    <xf numFmtId="0" fontId="5" fillId="7" borderId="29" xfId="0" applyFont="1" applyFill="1" applyBorder="1" applyAlignment="1" applyProtection="1">
      <alignment horizontal="center" vertical="center" shrinkToFit="1"/>
      <protection locked="0"/>
    </xf>
    <xf numFmtId="0" fontId="5" fillId="7" borderId="33" xfId="0" applyFont="1" applyFill="1" applyBorder="1" applyAlignment="1" applyProtection="1">
      <alignment horizontal="center" vertical="center"/>
      <protection locked="0"/>
    </xf>
    <xf numFmtId="0" fontId="5" fillId="7" borderId="27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7" borderId="2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5" fontId="5" fillId="7" borderId="2" xfId="0" applyNumberFormat="1" applyFont="1" applyFill="1" applyBorder="1" applyAlignment="1">
      <alignment horizontal="center" vertical="center" shrinkToFit="1"/>
    </xf>
    <xf numFmtId="0" fontId="8" fillId="7" borderId="29" xfId="0" applyFont="1" applyFill="1" applyBorder="1" applyAlignment="1" applyProtection="1">
      <alignment horizontal="left" vertical="center"/>
      <protection locked="0"/>
    </xf>
    <xf numFmtId="0" fontId="8" fillId="7" borderId="16" xfId="0" applyFont="1" applyFill="1" applyBorder="1" applyAlignment="1" applyProtection="1">
      <alignment horizontal="left" vertical="center"/>
      <protection locked="0"/>
    </xf>
    <xf numFmtId="0" fontId="8" fillId="7" borderId="2" xfId="0" applyFont="1" applyFill="1" applyBorder="1" applyAlignment="1" applyProtection="1">
      <alignment horizontal="left" vertical="center"/>
      <protection locked="0"/>
    </xf>
    <xf numFmtId="0" fontId="8" fillId="7" borderId="1" xfId="0" applyFont="1" applyFill="1" applyBorder="1" applyAlignment="1" applyProtection="1">
      <alignment horizontal="left" vertical="center"/>
      <protection locked="0"/>
    </xf>
    <xf numFmtId="0" fontId="8" fillId="7" borderId="27" xfId="0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17" fillId="4" borderId="0" xfId="2" applyFill="1">
      <alignment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vertical="center"/>
    </xf>
    <xf numFmtId="0" fontId="0" fillId="7" borderId="16" xfId="0" applyFill="1" applyBorder="1">
      <alignment vertical="center"/>
    </xf>
    <xf numFmtId="0" fontId="5" fillId="4" borderId="0" xfId="0" quotePrefix="1" applyFont="1" applyFill="1" applyAlignment="1">
      <alignment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12" fillId="4" borderId="0" xfId="0" quotePrefix="1" applyFont="1" applyFill="1" applyAlignment="1">
      <alignment horizontal="right" vertical="center" shrinkToFit="1"/>
    </xf>
    <xf numFmtId="0" fontId="5" fillId="0" borderId="26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6" fillId="5" borderId="44" xfId="0" applyFont="1" applyFill="1" applyBorder="1" applyAlignment="1" applyProtection="1">
      <alignment horizontal="center" vertical="center"/>
      <protection locked="0"/>
    </xf>
    <xf numFmtId="0" fontId="16" fillId="0" borderId="45" xfId="0" applyFont="1" applyFill="1" applyBorder="1" applyAlignment="1" applyProtection="1">
      <alignment horizontal="center" vertical="center"/>
      <protection locked="0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49" fontId="16" fillId="3" borderId="4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7" borderId="6" xfId="0" applyFont="1" applyFill="1" applyBorder="1">
      <alignment vertical="center"/>
    </xf>
    <xf numFmtId="56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2" fontId="5" fillId="4" borderId="1" xfId="0" applyNumberFormat="1" applyFont="1" applyFill="1" applyBorder="1" applyAlignment="1">
      <alignment vertical="center" shrinkToFit="1"/>
    </xf>
    <xf numFmtId="42" fontId="5" fillId="7" borderId="16" xfId="0" applyNumberFormat="1" applyFont="1" applyFill="1" applyBorder="1" applyAlignment="1" applyProtection="1">
      <alignment horizontal="center" vertical="center" shrinkToFit="1"/>
      <protection locked="0"/>
    </xf>
    <xf numFmtId="42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42" fontId="5" fillId="7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6" fillId="0" borderId="49" xfId="0" applyFont="1" applyBorder="1" applyAlignment="1">
      <alignment horizontal="center" vertical="center"/>
    </xf>
    <xf numFmtId="0" fontId="16" fillId="8" borderId="45" xfId="0" applyFont="1" applyFill="1" applyBorder="1" applyAlignment="1" applyProtection="1">
      <alignment horizontal="center" vertical="center"/>
      <protection locked="0"/>
    </xf>
    <xf numFmtId="0" fontId="16" fillId="6" borderId="45" xfId="0" applyFont="1" applyFill="1" applyBorder="1" applyAlignment="1" applyProtection="1">
      <alignment horizontal="center" vertical="center"/>
      <protection locked="0"/>
    </xf>
    <xf numFmtId="0" fontId="16" fillId="9" borderId="44" xfId="0" applyFont="1" applyFill="1" applyBorder="1">
      <alignment vertical="center"/>
    </xf>
    <xf numFmtId="0" fontId="16" fillId="9" borderId="45" xfId="0" applyFont="1" applyFill="1" applyBorder="1">
      <alignment vertical="center"/>
    </xf>
    <xf numFmtId="0" fontId="16" fillId="9" borderId="28" xfId="0" applyFont="1" applyFill="1" applyBorder="1">
      <alignment vertical="center"/>
    </xf>
    <xf numFmtId="0" fontId="5" fillId="9" borderId="28" xfId="0" applyFont="1" applyFill="1" applyBorder="1" applyAlignment="1">
      <alignment vertical="center"/>
    </xf>
    <xf numFmtId="0" fontId="16" fillId="9" borderId="33" xfId="0" applyFont="1" applyFill="1" applyBorder="1">
      <alignment vertical="center"/>
    </xf>
    <xf numFmtId="0" fontId="16" fillId="9" borderId="25" xfId="0" applyFont="1" applyFill="1" applyBorder="1">
      <alignment vertical="center"/>
    </xf>
    <xf numFmtId="0" fontId="16" fillId="9" borderId="34" xfId="0" applyFont="1" applyFill="1" applyBorder="1">
      <alignment vertical="center"/>
    </xf>
    <xf numFmtId="6" fontId="16" fillId="9" borderId="25" xfId="1" applyFont="1" applyFill="1" applyBorder="1" applyAlignment="1">
      <alignment vertical="center"/>
    </xf>
    <xf numFmtId="6" fontId="16" fillId="9" borderId="34" xfId="1" applyFont="1" applyFill="1" applyBorder="1" applyAlignment="1">
      <alignment vertical="center"/>
    </xf>
    <xf numFmtId="58" fontId="16" fillId="0" borderId="45" xfId="0" applyNumberFormat="1" applyFont="1" applyFill="1" applyBorder="1" applyAlignment="1" applyProtection="1">
      <alignment horizontal="center" vertical="center"/>
      <protection locked="0"/>
    </xf>
    <xf numFmtId="58" fontId="16" fillId="8" borderId="45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 shrinkToFit="1"/>
    </xf>
    <xf numFmtId="42" fontId="6" fillId="0" borderId="16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>
      <alignment vertical="center"/>
    </xf>
    <xf numFmtId="0" fontId="5" fillId="4" borderId="0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16" fillId="4" borderId="0" xfId="0" applyFont="1" applyFill="1">
      <alignment vertical="center"/>
    </xf>
    <xf numFmtId="42" fontId="5" fillId="4" borderId="13" xfId="0" applyNumberFormat="1" applyFont="1" applyFill="1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7" borderId="25" xfId="0" applyFont="1" applyFill="1" applyBorder="1">
      <alignment vertical="center"/>
    </xf>
    <xf numFmtId="0" fontId="5" fillId="4" borderId="19" xfId="0" applyFont="1" applyFill="1" applyBorder="1">
      <alignment vertical="center"/>
    </xf>
    <xf numFmtId="0" fontId="5" fillId="7" borderId="20" xfId="0" applyFont="1" applyFill="1" applyBorder="1">
      <alignment vertical="center"/>
    </xf>
    <xf numFmtId="42" fontId="5" fillId="4" borderId="20" xfId="0" applyNumberFormat="1" applyFont="1" applyFill="1" applyBorder="1" applyAlignment="1">
      <alignment vertical="center" shrinkToFit="1"/>
    </xf>
    <xf numFmtId="5" fontId="5" fillId="7" borderId="27" xfId="0" applyNumberFormat="1" applyFont="1" applyFill="1" applyBorder="1" applyAlignment="1">
      <alignment horizontal="center" vertical="center" shrinkToFit="1"/>
    </xf>
    <xf numFmtId="0" fontId="5" fillId="7" borderId="34" xfId="0" applyFont="1" applyFill="1" applyBorder="1">
      <alignment vertical="center"/>
    </xf>
    <xf numFmtId="0" fontId="5" fillId="4" borderId="23" xfId="0" applyFont="1" applyFill="1" applyBorder="1" applyAlignment="1">
      <alignment horizontal="center" vertical="center"/>
    </xf>
    <xf numFmtId="0" fontId="5" fillId="7" borderId="13" xfId="0" applyFont="1" applyFill="1" applyBorder="1">
      <alignment vertical="center"/>
    </xf>
    <xf numFmtId="42" fontId="5" fillId="4" borderId="13" xfId="0" applyNumberFormat="1" applyFont="1" applyFill="1" applyBorder="1" applyAlignment="1">
      <alignment vertical="center" shrinkToFit="1"/>
    </xf>
    <xf numFmtId="0" fontId="5" fillId="7" borderId="11" xfId="0" applyFont="1" applyFill="1" applyBorder="1" applyAlignment="1">
      <alignment horizontal="center" vertical="center" shrinkToFit="1"/>
    </xf>
    <xf numFmtId="0" fontId="5" fillId="7" borderId="53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7" fillId="4" borderId="57" xfId="0" applyFont="1" applyFill="1" applyBorder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5" fontId="5" fillId="4" borderId="0" xfId="0" applyNumberFormat="1" applyFont="1" applyFill="1" applyBorder="1" applyAlignment="1">
      <alignment horizontal="center" vertical="top"/>
    </xf>
    <xf numFmtId="5" fontId="5" fillId="4" borderId="0" xfId="0" applyNumberFormat="1" applyFont="1" applyFill="1" applyBorder="1" applyAlignment="1">
      <alignment vertical="center"/>
    </xf>
    <xf numFmtId="5" fontId="5" fillId="4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16" fillId="0" borderId="4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5" fontId="5" fillId="0" borderId="1" xfId="0" applyNumberFormat="1" applyFont="1" applyFill="1" applyBorder="1" applyAlignment="1">
      <alignment vertical="center" shrinkToFit="1"/>
    </xf>
    <xf numFmtId="5" fontId="5" fillId="4" borderId="1" xfId="0" applyNumberFormat="1" applyFont="1" applyFill="1" applyBorder="1" applyAlignment="1">
      <alignment horizontal="center" vertical="center"/>
    </xf>
    <xf numFmtId="5" fontId="5" fillId="4" borderId="1" xfId="0" applyNumberFormat="1" applyFont="1" applyFill="1" applyBorder="1" applyAlignment="1">
      <alignment horizontal="right" vertical="center"/>
    </xf>
    <xf numFmtId="5" fontId="5" fillId="0" borderId="1" xfId="0" applyNumberFormat="1" applyFont="1" applyFill="1" applyBorder="1" applyAlignment="1">
      <alignment horizontal="right" vertical="center"/>
    </xf>
    <xf numFmtId="0" fontId="18" fillId="4" borderId="0" xfId="0" applyFont="1" applyFill="1">
      <alignment vertical="center"/>
    </xf>
    <xf numFmtId="42" fontId="5" fillId="0" borderId="16" xfId="0" applyNumberFormat="1" applyFont="1" applyFill="1" applyBorder="1" applyAlignment="1">
      <alignment horizontal="center" vertical="center" textRotation="255" wrapText="1"/>
    </xf>
    <xf numFmtId="42" fontId="8" fillId="0" borderId="20" xfId="0" applyNumberFormat="1" applyFont="1" applyFill="1" applyBorder="1" applyAlignment="1">
      <alignment horizontal="right" vertical="center"/>
    </xf>
    <xf numFmtId="42" fontId="18" fillId="7" borderId="16" xfId="0" applyNumberFormat="1" applyFont="1" applyFill="1" applyBorder="1" applyAlignment="1" applyProtection="1">
      <alignment horizontal="center" vertical="center" shrinkToFit="1"/>
      <protection locked="0"/>
    </xf>
    <xf numFmtId="42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2" fontId="18" fillId="7" borderId="20" xfId="0" applyNumberFormat="1" applyFont="1" applyFill="1" applyBorder="1" applyAlignment="1" applyProtection="1">
      <alignment horizontal="center" vertical="center" shrinkToFit="1"/>
      <protection locked="0"/>
    </xf>
    <xf numFmtId="42" fontId="8" fillId="0" borderId="16" xfId="0" applyNumberFormat="1" applyFont="1" applyFill="1" applyBorder="1" applyAlignment="1">
      <alignment horizontal="right" vertical="center" shrinkToFit="1"/>
    </xf>
    <xf numFmtId="0" fontId="16" fillId="0" borderId="15" xfId="0" applyFont="1" applyFill="1" applyBorder="1" applyAlignment="1">
      <alignment horizontal="center" vertical="center"/>
    </xf>
    <xf numFmtId="6" fontId="16" fillId="9" borderId="33" xfId="1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 textRotation="255"/>
    </xf>
    <xf numFmtId="42" fontId="16" fillId="0" borderId="2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top" textRotation="255" wrapText="1"/>
    </xf>
    <xf numFmtId="56" fontId="8" fillId="0" borderId="16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/>
    </xf>
    <xf numFmtId="49" fontId="20" fillId="0" borderId="28" xfId="2" applyNumberFormat="1" applyFont="1" applyFill="1" applyBorder="1" applyAlignment="1" applyProtection="1">
      <alignment horizontal="center" vertical="center"/>
      <protection locked="0"/>
    </xf>
    <xf numFmtId="49" fontId="16" fillId="8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>
      <alignment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vertical="center" shrinkToFit="1"/>
    </xf>
    <xf numFmtId="0" fontId="12" fillId="4" borderId="0" xfId="0" applyFont="1" applyFill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42" fontId="5" fillId="0" borderId="21" xfId="0" applyNumberFormat="1" applyFont="1" applyFill="1" applyBorder="1" applyAlignment="1">
      <alignment vertical="center" shrinkToFit="1"/>
    </xf>
    <xf numFmtId="42" fontId="5" fillId="0" borderId="62" xfId="0" applyNumberFormat="1" applyFont="1" applyFill="1" applyBorder="1" applyAlignment="1">
      <alignment vertical="center" shrinkToFit="1"/>
    </xf>
    <xf numFmtId="0" fontId="16" fillId="0" borderId="70" xfId="0" applyFont="1" applyFill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42" fontId="8" fillId="0" borderId="62" xfId="0" applyNumberFormat="1" applyFont="1" applyFill="1" applyBorder="1">
      <alignment vertical="center"/>
    </xf>
    <xf numFmtId="42" fontId="19" fillId="0" borderId="62" xfId="0" applyNumberFormat="1" applyFont="1" applyFill="1" applyBorder="1">
      <alignment vertical="center"/>
    </xf>
    <xf numFmtId="42" fontId="8" fillId="0" borderId="71" xfId="0" applyNumberFormat="1" applyFont="1" applyFill="1" applyBorder="1">
      <alignment vertical="center"/>
    </xf>
    <xf numFmtId="0" fontId="16" fillId="7" borderId="45" xfId="0" applyFont="1" applyFill="1" applyBorder="1" applyAlignment="1" applyProtection="1">
      <alignment horizontal="center" vertical="center"/>
      <protection locked="0"/>
    </xf>
    <xf numFmtId="58" fontId="16" fillId="7" borderId="45" xfId="0" applyNumberFormat="1" applyFont="1" applyFill="1" applyBorder="1" applyAlignment="1" applyProtection="1">
      <alignment horizontal="center" vertical="center"/>
      <protection locked="0"/>
    </xf>
    <xf numFmtId="49" fontId="20" fillId="7" borderId="28" xfId="2" applyNumberFormat="1" applyFont="1" applyFill="1" applyBorder="1" applyAlignment="1" applyProtection="1">
      <alignment horizontal="center" vertical="center"/>
      <protection locked="0"/>
    </xf>
    <xf numFmtId="42" fontId="8" fillId="0" borderId="1" xfId="0" applyNumberFormat="1" applyFont="1" applyFill="1" applyBorder="1" applyAlignment="1">
      <alignment horizontal="right" vertical="center" shrinkToFit="1"/>
    </xf>
    <xf numFmtId="42" fontId="8" fillId="0" borderId="20" xfId="0" applyNumberFormat="1" applyFont="1" applyFill="1" applyBorder="1" applyAlignment="1">
      <alignment horizontal="right" vertical="center" shrinkToFit="1"/>
    </xf>
    <xf numFmtId="0" fontId="5" fillId="7" borderId="1" xfId="0" applyFont="1" applyFill="1" applyBorder="1" applyAlignment="1">
      <alignment vertical="center"/>
    </xf>
    <xf numFmtId="56" fontId="16" fillId="0" borderId="16" xfId="0" quotePrefix="1" applyNumberFormat="1" applyFont="1" applyFill="1" applyBorder="1" applyAlignment="1">
      <alignment horizontal="center" vertical="center" wrapText="1"/>
    </xf>
    <xf numFmtId="5" fontId="12" fillId="11" borderId="0" xfId="0" applyNumberFormat="1" applyFont="1" applyFill="1" applyAlignment="1">
      <alignment vertical="center"/>
    </xf>
    <xf numFmtId="0" fontId="12" fillId="11" borderId="0" xfId="0" applyFont="1" applyFill="1">
      <alignment vertical="center"/>
    </xf>
    <xf numFmtId="5" fontId="12" fillId="11" borderId="0" xfId="0" applyNumberFormat="1" applyFont="1" applyFill="1">
      <alignment vertical="center"/>
    </xf>
    <xf numFmtId="0" fontId="16" fillId="7" borderId="4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7" borderId="14" xfId="0" applyFont="1" applyFill="1" applyBorder="1" applyAlignment="1">
      <alignment horizontal="center" vertical="center"/>
    </xf>
    <xf numFmtId="0" fontId="24" fillId="4" borderId="0" xfId="0" quotePrefix="1" applyFont="1" applyFill="1" applyAlignment="1">
      <alignment vertical="center" shrinkToFit="1"/>
    </xf>
    <xf numFmtId="0" fontId="24" fillId="4" borderId="0" xfId="0" applyFont="1" applyFill="1">
      <alignment vertical="center"/>
    </xf>
    <xf numFmtId="5" fontId="24" fillId="4" borderId="0" xfId="0" applyNumberFormat="1" applyFont="1" applyFill="1">
      <alignment vertical="center"/>
    </xf>
    <xf numFmtId="0" fontId="16" fillId="8" borderId="45" xfId="0" applyFont="1" applyFill="1" applyBorder="1" applyAlignment="1" applyProtection="1">
      <alignment horizontal="center" vertical="center" shrinkToFit="1"/>
      <protection locked="0"/>
    </xf>
    <xf numFmtId="0" fontId="16" fillId="0" borderId="72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vertical="center" textRotation="255" wrapText="1" shrinkToFit="1"/>
    </xf>
    <xf numFmtId="42" fontId="16" fillId="0" borderId="76" xfId="0" applyNumberFormat="1" applyFont="1" applyFill="1" applyBorder="1" applyAlignment="1">
      <alignment horizontal="right" vertical="center"/>
    </xf>
    <xf numFmtId="5" fontId="5" fillId="7" borderId="77" xfId="0" applyNumberFormat="1" applyFont="1" applyFill="1" applyBorder="1" applyAlignment="1" applyProtection="1">
      <alignment horizontal="center" vertical="center" shrinkToFit="1"/>
      <protection locked="0"/>
    </xf>
    <xf numFmtId="5" fontId="5" fillId="7" borderId="14" xfId="0" applyNumberFormat="1" applyFont="1" applyFill="1" applyBorder="1" applyAlignment="1" applyProtection="1">
      <alignment horizontal="center" vertical="center" shrinkToFit="1"/>
      <protection locked="0"/>
    </xf>
    <xf numFmtId="5" fontId="5" fillId="7" borderId="76" xfId="0" applyNumberFormat="1" applyFont="1" applyFill="1" applyBorder="1" applyAlignment="1" applyProtection="1">
      <alignment horizontal="center" vertical="center" shrinkToFit="1"/>
      <protection locked="0"/>
    </xf>
    <xf numFmtId="42" fontId="5" fillId="0" borderId="78" xfId="0" applyNumberFormat="1" applyFont="1" applyFill="1" applyBorder="1" applyAlignment="1">
      <alignment vertical="center" shrinkToFit="1"/>
    </xf>
    <xf numFmtId="0" fontId="5" fillId="4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textRotation="255"/>
    </xf>
    <xf numFmtId="0" fontId="5" fillId="4" borderId="12" xfId="0" applyFont="1" applyFill="1" applyBorder="1" applyAlignment="1">
      <alignment horizontal="center" vertical="center" textRotation="255"/>
    </xf>
    <xf numFmtId="0" fontId="5" fillId="4" borderId="21" xfId="0" applyFont="1" applyFill="1" applyBorder="1" applyAlignment="1">
      <alignment horizontal="center" vertical="center" textRotation="255"/>
    </xf>
    <xf numFmtId="5" fontId="5" fillId="4" borderId="5" xfId="0" applyNumberFormat="1" applyFont="1" applyFill="1" applyBorder="1" applyAlignment="1">
      <alignment horizontal="center" vertical="center"/>
    </xf>
    <xf numFmtId="5" fontId="5" fillId="4" borderId="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23" fillId="0" borderId="6" xfId="0" applyFont="1" applyFill="1" applyBorder="1" applyAlignment="1">
      <alignment vertical="center" textRotation="255" wrapText="1"/>
    </xf>
    <xf numFmtId="0" fontId="23" fillId="0" borderId="13" xfId="0" applyFont="1" applyFill="1" applyBorder="1" applyAlignment="1">
      <alignment vertical="center" textRotation="255" wrapText="1"/>
    </xf>
    <xf numFmtId="0" fontId="5" fillId="7" borderId="18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top" textRotation="255"/>
    </xf>
    <xf numFmtId="0" fontId="5" fillId="4" borderId="12" xfId="0" applyFont="1" applyFill="1" applyBorder="1" applyAlignment="1">
      <alignment horizontal="center" vertical="top" textRotation="255"/>
    </xf>
    <xf numFmtId="0" fontId="5" fillId="4" borderId="13" xfId="0" applyFont="1" applyFill="1" applyBorder="1" applyAlignment="1">
      <alignment horizontal="center" vertical="top" textRotation="255"/>
    </xf>
    <xf numFmtId="0" fontId="12" fillId="4" borderId="10" xfId="0" applyFont="1" applyFill="1" applyBorder="1" applyAlignment="1">
      <alignment horizontal="left" vertical="center"/>
    </xf>
    <xf numFmtId="5" fontId="5" fillId="0" borderId="54" xfId="0" applyNumberFormat="1" applyFont="1" applyFill="1" applyBorder="1" applyAlignment="1">
      <alignment horizontal="left" vertical="center" shrinkToFit="1"/>
    </xf>
    <xf numFmtId="5" fontId="5" fillId="0" borderId="27" xfId="0" applyNumberFormat="1" applyFont="1" applyFill="1" applyBorder="1" applyAlignment="1">
      <alignment horizontal="left" vertical="center" shrinkToFit="1"/>
    </xf>
    <xf numFmtId="0" fontId="5" fillId="4" borderId="49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5" fontId="5" fillId="0" borderId="5" xfId="0" applyNumberFormat="1" applyFont="1" applyFill="1" applyBorder="1" applyAlignment="1">
      <alignment horizontal="left" vertical="center" shrinkToFit="1"/>
    </xf>
    <xf numFmtId="5" fontId="5" fillId="0" borderId="2" xfId="0" applyNumberFormat="1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left" vertical="center" shrinkToFit="1"/>
    </xf>
    <xf numFmtId="0" fontId="5" fillId="4" borderId="4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shrinkToFit="1"/>
    </xf>
    <xf numFmtId="0" fontId="5" fillId="4" borderId="9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5" fillId="4" borderId="11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4" borderId="41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 textRotation="255"/>
    </xf>
    <xf numFmtId="0" fontId="5" fillId="0" borderId="13" xfId="0" applyFont="1" applyFill="1" applyBorder="1" applyAlignment="1">
      <alignment horizontal="center" vertical="top" textRotation="255"/>
    </xf>
    <xf numFmtId="0" fontId="5" fillId="0" borderId="1" xfId="0" applyFont="1" applyFill="1" applyBorder="1" applyAlignment="1">
      <alignment horizontal="center" vertical="center" textRotation="255" shrinkToFit="1"/>
    </xf>
    <xf numFmtId="42" fontId="5" fillId="7" borderId="13" xfId="0" applyNumberFormat="1" applyFont="1" applyFill="1" applyBorder="1" applyAlignment="1">
      <alignment horizontal="right" vertical="center"/>
    </xf>
    <xf numFmtId="5" fontId="5" fillId="7" borderId="13" xfId="0" applyNumberFormat="1" applyFont="1" applyFill="1" applyBorder="1" applyAlignment="1">
      <alignment horizontal="center" vertical="center"/>
    </xf>
    <xf numFmtId="5" fontId="5" fillId="7" borderId="5" xfId="0" applyNumberFormat="1" applyFont="1" applyFill="1" applyBorder="1" applyAlignment="1" applyProtection="1">
      <alignment horizontal="center" vertical="center" shrinkToFit="1"/>
      <protection locked="0"/>
    </xf>
    <xf numFmtId="5" fontId="5" fillId="7" borderId="2" xfId="0" applyNumberFormat="1" applyFont="1" applyFill="1" applyBorder="1" applyAlignment="1" applyProtection="1">
      <alignment horizontal="center" vertical="center" shrinkToFit="1"/>
      <protection locked="0"/>
    </xf>
    <xf numFmtId="5" fontId="5" fillId="7" borderId="54" xfId="0" applyNumberFormat="1" applyFont="1" applyFill="1" applyBorder="1" applyAlignment="1" applyProtection="1">
      <alignment horizontal="center" vertical="center" shrinkToFit="1"/>
      <protection locked="0"/>
    </xf>
    <xf numFmtId="5" fontId="5" fillId="7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5" fontId="5" fillId="0" borderId="54" xfId="0" applyNumberFormat="1" applyFont="1" applyFill="1" applyBorder="1" applyAlignment="1">
      <alignment horizontal="right" vertical="center"/>
    </xf>
    <xf numFmtId="5" fontId="5" fillId="0" borderId="27" xfId="0" applyNumberFormat="1" applyFont="1" applyFill="1" applyBorder="1" applyAlignment="1">
      <alignment horizontal="right" vertical="center"/>
    </xf>
    <xf numFmtId="5" fontId="5" fillId="7" borderId="9" xfId="0" applyNumberFormat="1" applyFont="1" applyFill="1" applyBorder="1" applyAlignment="1" applyProtection="1">
      <alignment horizontal="center" vertical="center" shrinkToFit="1"/>
      <protection locked="0"/>
    </xf>
    <xf numFmtId="5" fontId="5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>
      <alignment horizontal="center" vertical="center" textRotation="255" wrapText="1"/>
    </xf>
    <xf numFmtId="0" fontId="5" fillId="0" borderId="51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11" fillId="7" borderId="20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 textRotation="255"/>
    </xf>
    <xf numFmtId="0" fontId="16" fillId="0" borderId="51" xfId="0" applyFont="1" applyFill="1" applyBorder="1" applyAlignment="1">
      <alignment horizontal="center" vertical="center" textRotation="255"/>
    </xf>
    <xf numFmtId="0" fontId="16" fillId="0" borderId="55" xfId="0" applyFont="1" applyFill="1" applyBorder="1" applyAlignment="1">
      <alignment horizontal="center" vertical="center" textRotation="255"/>
    </xf>
    <xf numFmtId="0" fontId="16" fillId="0" borderId="56" xfId="0" applyFont="1" applyFill="1" applyBorder="1" applyAlignment="1">
      <alignment horizontal="center" vertical="center" textRotation="255"/>
    </xf>
    <xf numFmtId="0" fontId="16" fillId="0" borderId="37" xfId="0" applyFont="1" applyFill="1" applyBorder="1" applyAlignment="1">
      <alignment horizontal="center" vertical="center" textRotation="255"/>
    </xf>
    <xf numFmtId="0" fontId="16" fillId="0" borderId="38" xfId="0" applyFont="1" applyFill="1" applyBorder="1" applyAlignment="1">
      <alignment horizontal="center" vertical="center" textRotation="255"/>
    </xf>
    <xf numFmtId="0" fontId="5" fillId="7" borderId="42" xfId="0" applyFont="1" applyFill="1" applyBorder="1" applyAlignment="1" applyProtection="1">
      <alignment horizontal="center" vertical="center" shrinkToFit="1"/>
      <protection locked="0"/>
    </xf>
    <xf numFmtId="0" fontId="5" fillId="7" borderId="29" xfId="0" applyFont="1" applyFill="1" applyBorder="1" applyAlignment="1" applyProtection="1">
      <alignment horizontal="center" vertical="center" shrinkToFit="1"/>
      <protection locked="0"/>
    </xf>
    <xf numFmtId="0" fontId="5" fillId="7" borderId="5" xfId="0" applyFont="1" applyFill="1" applyBorder="1" applyAlignment="1" applyProtection="1">
      <alignment horizontal="center" vertical="center" shrinkToFit="1"/>
      <protection locked="0"/>
    </xf>
    <xf numFmtId="0" fontId="5" fillId="7" borderId="2" xfId="0" applyFont="1" applyFill="1" applyBorder="1" applyAlignment="1" applyProtection="1">
      <alignment horizontal="center" vertical="center" shrinkToFit="1"/>
      <protection locked="0"/>
    </xf>
    <xf numFmtId="0" fontId="5" fillId="7" borderId="54" xfId="0" applyFont="1" applyFill="1" applyBorder="1" applyAlignment="1" applyProtection="1">
      <alignment horizontal="center" vertical="center" shrinkToFit="1"/>
      <protection locked="0"/>
    </xf>
    <xf numFmtId="0" fontId="5" fillId="7" borderId="27" xfId="0" applyFont="1" applyFill="1" applyBorder="1" applyAlignment="1" applyProtection="1">
      <alignment horizontal="center" vertical="center" shrinkToFit="1"/>
      <protection locked="0"/>
    </xf>
    <xf numFmtId="0" fontId="7" fillId="4" borderId="36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6" fontId="5" fillId="9" borderId="63" xfId="0" applyNumberFormat="1" applyFont="1" applyFill="1" applyBorder="1" applyAlignment="1">
      <alignment horizontal="right" vertical="center"/>
    </xf>
    <xf numFmtId="0" fontId="5" fillId="9" borderId="4" xfId="0" applyFont="1" applyFill="1" applyBorder="1" applyAlignment="1">
      <alignment horizontal="right" vertical="center"/>
    </xf>
    <xf numFmtId="0" fontId="5" fillId="9" borderId="6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6" fontId="16" fillId="9" borderId="65" xfId="1" applyFont="1" applyFill="1" applyBorder="1" applyAlignment="1">
      <alignment horizontal="right" vertical="center"/>
    </xf>
    <xf numFmtId="6" fontId="16" fillId="9" borderId="66" xfId="1" applyFont="1" applyFill="1" applyBorder="1" applyAlignment="1">
      <alignment horizontal="right" vertical="center"/>
    </xf>
    <xf numFmtId="6" fontId="16" fillId="9" borderId="67" xfId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6" fontId="16" fillId="9" borderId="49" xfId="1" applyFont="1" applyFill="1" applyBorder="1" applyAlignment="1">
      <alignment horizontal="right" vertical="center"/>
    </xf>
    <xf numFmtId="6" fontId="16" fillId="9" borderId="3" xfId="1" applyFont="1" applyFill="1" applyBorder="1" applyAlignment="1">
      <alignment horizontal="right" vertical="center"/>
    </xf>
    <xf numFmtId="6" fontId="16" fillId="9" borderId="45" xfId="1" applyFont="1" applyFill="1" applyBorder="1" applyAlignment="1">
      <alignment horizontal="right" vertical="center"/>
    </xf>
    <xf numFmtId="6" fontId="16" fillId="9" borderId="72" xfId="1" applyFont="1" applyFill="1" applyBorder="1" applyAlignment="1">
      <alignment horizontal="right" vertical="center"/>
    </xf>
    <xf numFmtId="6" fontId="16" fillId="9" borderId="73" xfId="1" applyFont="1" applyFill="1" applyBorder="1" applyAlignment="1">
      <alignment horizontal="right" vertical="center"/>
    </xf>
    <xf numFmtId="6" fontId="16" fillId="9" borderId="74" xfId="1" applyFont="1" applyFill="1" applyBorder="1" applyAlignment="1">
      <alignment horizontal="right" vertical="center"/>
    </xf>
    <xf numFmtId="0" fontId="16" fillId="0" borderId="4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9" borderId="15" xfId="0" applyFont="1" applyFill="1" applyBorder="1" applyAlignment="1">
      <alignment horizontal="right" vertical="center"/>
    </xf>
    <xf numFmtId="0" fontId="16" fillId="9" borderId="16" xfId="0" applyFont="1" applyFill="1" applyBorder="1" applyAlignment="1">
      <alignment horizontal="right" vertical="center"/>
    </xf>
    <xf numFmtId="0" fontId="16" fillId="9" borderId="33" xfId="0" applyFont="1" applyFill="1" applyBorder="1" applyAlignment="1">
      <alignment horizontal="right" vertical="center"/>
    </xf>
    <xf numFmtId="0" fontId="16" fillId="9" borderId="24" xfId="0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0" fontId="16" fillId="9" borderId="25" xfId="0" applyFont="1" applyFill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9" borderId="19" xfId="0" applyFont="1" applyFill="1" applyBorder="1" applyAlignment="1">
      <alignment horizontal="right" vertical="center"/>
    </xf>
    <xf numFmtId="0" fontId="5" fillId="9" borderId="20" xfId="0" applyFont="1" applyFill="1" applyBorder="1" applyAlignment="1">
      <alignment horizontal="right" vertical="center"/>
    </xf>
    <xf numFmtId="0" fontId="5" fillId="9" borderId="34" xfId="0" applyFont="1" applyFill="1" applyBorder="1" applyAlignment="1">
      <alignment horizontal="right" vertical="center"/>
    </xf>
    <xf numFmtId="6" fontId="16" fillId="9" borderId="41" xfId="1" applyFont="1" applyFill="1" applyBorder="1" applyAlignment="1">
      <alignment horizontal="right" vertical="center"/>
    </xf>
    <xf numFmtId="6" fontId="16" fillId="9" borderId="43" xfId="1" applyFont="1" applyFill="1" applyBorder="1" applyAlignment="1">
      <alignment horizontal="right" vertical="center"/>
    </xf>
    <xf numFmtId="6" fontId="16" fillId="9" borderId="44" xfId="1" applyFont="1" applyFill="1" applyBorder="1" applyAlignment="1">
      <alignment horizontal="right" vertical="center"/>
    </xf>
    <xf numFmtId="6" fontId="16" fillId="9" borderId="63" xfId="1" applyFont="1" applyFill="1" applyBorder="1" applyAlignment="1">
      <alignment horizontal="right" vertical="center"/>
    </xf>
    <xf numFmtId="6" fontId="16" fillId="9" borderId="4" xfId="1" applyFont="1" applyFill="1" applyBorder="1" applyAlignment="1">
      <alignment horizontal="right" vertical="center"/>
    </xf>
    <xf numFmtId="6" fontId="16" fillId="9" borderId="64" xfId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6" fontId="22" fillId="0" borderId="0" xfId="1" applyFont="1" applyFill="1" applyBorder="1" applyAlignment="1">
      <alignment horizontal="left" vertical="center"/>
    </xf>
    <xf numFmtId="0" fontId="5" fillId="7" borderId="5" xfId="0" applyFont="1" applyFill="1" applyBorder="1" applyAlignment="1" applyProtection="1">
      <alignment vertical="center" shrinkToFit="1"/>
      <protection locked="0"/>
    </xf>
    <xf numFmtId="0" fontId="5" fillId="7" borderId="2" xfId="0" applyFont="1" applyFill="1" applyBorder="1" applyAlignment="1" applyProtection="1">
      <alignment vertical="center" shrinkToFit="1"/>
      <protection locked="0"/>
    </xf>
    <xf numFmtId="0" fontId="5" fillId="7" borderId="54" xfId="0" applyFont="1" applyFill="1" applyBorder="1" applyAlignment="1" applyProtection="1">
      <alignment vertical="center" shrinkToFit="1"/>
      <protection locked="0"/>
    </xf>
    <xf numFmtId="0" fontId="5" fillId="7" borderId="27" xfId="0" applyFont="1" applyFill="1" applyBorder="1" applyAlignment="1" applyProtection="1">
      <alignment vertical="center" shrinkToFit="1"/>
      <protection locked="0"/>
    </xf>
    <xf numFmtId="42" fontId="6" fillId="0" borderId="17" xfId="0" applyNumberFormat="1" applyFont="1" applyBorder="1" applyAlignment="1">
      <alignment horizontal="center" vertical="center"/>
    </xf>
    <xf numFmtId="42" fontId="6" fillId="0" borderId="21" xfId="0" applyNumberFormat="1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 shrinkToFit="1"/>
    </xf>
    <xf numFmtId="0" fontId="6" fillId="4" borderId="21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4" borderId="50" xfId="0" applyFont="1" applyFill="1" applyBorder="1" applyAlignment="1">
      <alignment horizontal="center" vertical="center" wrapText="1" shrinkToFit="1"/>
    </xf>
    <xf numFmtId="0" fontId="6" fillId="4" borderId="51" xfId="0" applyFont="1" applyFill="1" applyBorder="1" applyAlignment="1">
      <alignment horizontal="center" vertical="center" wrapText="1" shrinkToFit="1"/>
    </xf>
    <xf numFmtId="0" fontId="6" fillId="4" borderId="37" xfId="0" applyFont="1" applyFill="1" applyBorder="1" applyAlignment="1">
      <alignment horizontal="center" vertical="center" wrapText="1" shrinkToFit="1"/>
    </xf>
    <xf numFmtId="0" fontId="6" fillId="4" borderId="38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textRotation="255"/>
    </xf>
    <xf numFmtId="0" fontId="6" fillId="0" borderId="51" xfId="0" applyFont="1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 textRotation="255"/>
    </xf>
    <xf numFmtId="0" fontId="5" fillId="7" borderId="42" xfId="0" applyFont="1" applyFill="1" applyBorder="1" applyAlignment="1" applyProtection="1">
      <alignment vertical="center" shrinkToFit="1"/>
      <protection locked="0"/>
    </xf>
    <xf numFmtId="0" fontId="5" fillId="7" borderId="29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8" fontId="5" fillId="8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8" borderId="5" xfId="0" applyNumberFormat="1" applyFont="1" applyFill="1" applyBorder="1" applyAlignment="1">
      <alignment horizontal="center" vertical="center" shrinkToFit="1"/>
    </xf>
    <xf numFmtId="0" fontId="18" fillId="8" borderId="3" xfId="0" applyNumberFormat="1" applyFont="1" applyFill="1" applyBorder="1" applyAlignment="1">
      <alignment horizontal="center" vertical="center" shrinkToFit="1"/>
    </xf>
    <xf numFmtId="0" fontId="18" fillId="8" borderId="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8" borderId="5" xfId="0" applyNumberFormat="1" applyFont="1" applyFill="1" applyBorder="1" applyAlignment="1">
      <alignment horizontal="center" vertical="center" shrinkToFit="1"/>
    </xf>
    <xf numFmtId="0" fontId="5" fillId="8" borderId="3" xfId="0" applyNumberFormat="1" applyFont="1" applyFill="1" applyBorder="1" applyAlignment="1">
      <alignment horizontal="center" vertical="center" shrinkToFit="1"/>
    </xf>
    <xf numFmtId="0" fontId="5" fillId="8" borderId="2" xfId="0" applyNumberFormat="1" applyFont="1" applyFill="1" applyBorder="1" applyAlignment="1">
      <alignment horizontal="center" vertical="center" shrinkToFit="1"/>
    </xf>
    <xf numFmtId="0" fontId="5" fillId="7" borderId="79" xfId="0" applyFont="1" applyFill="1" applyBorder="1" applyAlignment="1">
      <alignment horizontal="center" vertical="center"/>
    </xf>
    <xf numFmtId="0" fontId="5" fillId="7" borderId="8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center" vertical="center" shrinkToFit="1"/>
    </xf>
    <xf numFmtId="0" fontId="5" fillId="7" borderId="27" xfId="0" applyFont="1" applyFill="1" applyBorder="1" applyAlignment="1">
      <alignment vertical="center" wrapText="1"/>
    </xf>
    <xf numFmtId="0" fontId="5" fillId="7" borderId="20" xfId="0" applyFont="1" applyFill="1" applyBorder="1" applyAlignment="1">
      <alignment vertical="center" wrapText="1"/>
    </xf>
    <xf numFmtId="0" fontId="5" fillId="7" borderId="34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7" borderId="27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 wrapText="1"/>
    </xf>
    <xf numFmtId="0" fontId="5" fillId="7" borderId="3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FFCC66"/>
      <color rgb="FFFF99CC"/>
      <color rgb="FFFF0066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51</xdr:row>
      <xdr:rowOff>552449</xdr:rowOff>
    </xdr:from>
    <xdr:to>
      <xdr:col>4</xdr:col>
      <xdr:colOff>19050</xdr:colOff>
      <xdr:row>52</xdr:row>
      <xdr:rowOff>609600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790700" y="12649199"/>
          <a:ext cx="2114550" cy="638176"/>
        </a:xfrm>
        <a:prstGeom prst="wedgeRectCallout">
          <a:avLst>
            <a:gd name="adj1" fmla="val 22320"/>
            <a:gd name="adj2" fmla="val 151473"/>
          </a:avLst>
        </a:prstGeom>
        <a:solidFill>
          <a:srgbClr val="FFFFFF"/>
        </a:solidFill>
        <a:ln w="9252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ここの部分は、［氏名］にリンクしています。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必要に応じて変えてください。</a:t>
          </a:r>
        </a:p>
      </xdr:txBody>
    </xdr:sp>
    <xdr:clientData/>
  </xdr:twoCellAnchor>
  <xdr:twoCellAnchor>
    <xdr:from>
      <xdr:col>3</xdr:col>
      <xdr:colOff>171451</xdr:colOff>
      <xdr:row>62</xdr:row>
      <xdr:rowOff>85725</xdr:rowOff>
    </xdr:from>
    <xdr:to>
      <xdr:col>9</xdr:col>
      <xdr:colOff>190500</xdr:colOff>
      <xdr:row>65</xdr:row>
      <xdr:rowOff>142876</xdr:rowOff>
    </xdr:to>
    <xdr:sp macro="" textlink="">
      <xdr:nvSpPr>
        <xdr:cNvPr id="10" name="AutoShape 110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276476" y="17202150"/>
          <a:ext cx="3905249" cy="619126"/>
        </a:xfrm>
        <a:prstGeom prst="wedgeRectCallout">
          <a:avLst>
            <a:gd name="adj1" fmla="val 25205"/>
            <a:gd name="adj2" fmla="val -13545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各項目の入力については、リストからお選び下さい。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「その他」をお選びの場合は、備考欄に詳細を入力してください。</a:t>
          </a:r>
        </a:p>
      </xdr:txBody>
    </xdr:sp>
    <xdr:clientData/>
  </xdr:twoCellAnchor>
  <xdr:twoCellAnchor>
    <xdr:from>
      <xdr:col>2</xdr:col>
      <xdr:colOff>809625</xdr:colOff>
      <xdr:row>71</xdr:row>
      <xdr:rowOff>428625</xdr:rowOff>
    </xdr:from>
    <xdr:to>
      <xdr:col>4</xdr:col>
      <xdr:colOff>19050</xdr:colOff>
      <xdr:row>72</xdr:row>
      <xdr:rowOff>114300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809750" y="18488025"/>
          <a:ext cx="2095500" cy="609600"/>
        </a:xfrm>
        <a:prstGeom prst="wedgeRectCallout">
          <a:avLst>
            <a:gd name="adj1" fmla="val 31590"/>
            <a:gd name="adj2" fmla="val 82424"/>
          </a:avLst>
        </a:prstGeom>
        <a:solidFill>
          <a:srgbClr val="FFFFFF"/>
        </a:solidFill>
        <a:ln w="9252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ここの部分は、［氏名］にリンクしています。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必要に応じて変えて下さい。</a:t>
          </a:r>
        </a:p>
      </xdr:txBody>
    </xdr:sp>
    <xdr:clientData/>
  </xdr:twoCellAnchor>
  <xdr:twoCellAnchor>
    <xdr:from>
      <xdr:col>5</xdr:col>
      <xdr:colOff>57150</xdr:colOff>
      <xdr:row>10</xdr:row>
      <xdr:rowOff>133350</xdr:rowOff>
    </xdr:from>
    <xdr:to>
      <xdr:col>12</xdr:col>
      <xdr:colOff>790575</xdr:colOff>
      <xdr:row>10</xdr:row>
      <xdr:rowOff>133350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441B584A-1E7E-4712-95A9-F92D544B2267}"/>
            </a:ext>
          </a:extLst>
        </xdr:cNvPr>
        <xdr:cNvCxnSpPr/>
      </xdr:nvCxnSpPr>
      <xdr:spPr>
        <a:xfrm>
          <a:off x="4352925" y="2590800"/>
          <a:ext cx="420052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123825</xdr:rowOff>
    </xdr:from>
    <xdr:to>
      <xdr:col>12</xdr:col>
      <xdr:colOff>790575</xdr:colOff>
      <xdr:row>11</xdr:row>
      <xdr:rowOff>123825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CD47745C-94B5-4DEF-94DC-291185ADE4C5}"/>
            </a:ext>
          </a:extLst>
        </xdr:cNvPr>
        <xdr:cNvCxnSpPr/>
      </xdr:nvCxnSpPr>
      <xdr:spPr>
        <a:xfrm>
          <a:off x="5553075" y="2819400"/>
          <a:ext cx="30003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13</xdr:row>
      <xdr:rowOff>123825</xdr:rowOff>
    </xdr:from>
    <xdr:to>
      <xdr:col>12</xdr:col>
      <xdr:colOff>809625</xdr:colOff>
      <xdr:row>13</xdr:row>
      <xdr:rowOff>123825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4CD57B6B-1B8A-4F90-98BC-3B5FB5A98D98}"/>
            </a:ext>
          </a:extLst>
        </xdr:cNvPr>
        <xdr:cNvCxnSpPr/>
      </xdr:nvCxnSpPr>
      <xdr:spPr>
        <a:xfrm>
          <a:off x="2333625" y="4010025"/>
          <a:ext cx="58293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46</xdr:row>
      <xdr:rowOff>161926</xdr:rowOff>
    </xdr:from>
    <xdr:to>
      <xdr:col>10</xdr:col>
      <xdr:colOff>228599</xdr:colOff>
      <xdr:row>49</xdr:row>
      <xdr:rowOff>123826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F92BC533-7022-422A-878D-0F44651463DE}"/>
            </a:ext>
          </a:extLst>
        </xdr:cNvPr>
        <xdr:cNvSpPr>
          <a:spLocks noChangeArrowheads="1"/>
        </xdr:cNvSpPr>
      </xdr:nvSpPr>
      <xdr:spPr bwMode="auto">
        <a:xfrm>
          <a:off x="4191000" y="11077576"/>
          <a:ext cx="2438399" cy="685800"/>
        </a:xfrm>
        <a:prstGeom prst="wedgeRectCallout">
          <a:avLst>
            <a:gd name="adj1" fmla="val -36449"/>
            <a:gd name="adj2" fmla="val 224205"/>
          </a:avLst>
        </a:prstGeom>
        <a:solidFill>
          <a:srgbClr val="FFFFFF"/>
        </a:solidFill>
        <a:ln w="9252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性の多様性の観点から性別の選択を「男、女、回答しない」としてあります。</a:t>
          </a:r>
        </a:p>
      </xdr:txBody>
    </xdr:sp>
    <xdr:clientData/>
  </xdr:twoCellAnchor>
  <xdr:twoCellAnchor>
    <xdr:from>
      <xdr:col>2</xdr:col>
      <xdr:colOff>0</xdr:colOff>
      <xdr:row>77</xdr:row>
      <xdr:rowOff>171449</xdr:rowOff>
    </xdr:from>
    <xdr:to>
      <xdr:col>3</xdr:col>
      <xdr:colOff>933450</xdr:colOff>
      <xdr:row>81</xdr:row>
      <xdr:rowOff>104774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D6DEFF58-6B66-4D22-B6BD-9B323B74F327}"/>
            </a:ext>
          </a:extLst>
        </xdr:cNvPr>
        <xdr:cNvSpPr>
          <a:spLocks noChangeArrowheads="1"/>
        </xdr:cNvSpPr>
      </xdr:nvSpPr>
      <xdr:spPr bwMode="auto">
        <a:xfrm>
          <a:off x="1000125" y="20316824"/>
          <a:ext cx="2038350" cy="619125"/>
        </a:xfrm>
        <a:prstGeom prst="wedgeRectCallout">
          <a:avLst>
            <a:gd name="adj1" fmla="val 114377"/>
            <a:gd name="adj2" fmla="val -196556"/>
          </a:avLst>
        </a:prstGeom>
        <a:solidFill>
          <a:srgbClr val="FFFFFF"/>
        </a:solidFill>
        <a:ln w="9252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性の多様性の観点から性別の選択を「男、女、回答しない」としてあります。</a:t>
          </a:r>
        </a:p>
      </xdr:txBody>
    </xdr:sp>
    <xdr:clientData/>
  </xdr:twoCellAnchor>
  <xdr:twoCellAnchor>
    <xdr:from>
      <xdr:col>12</xdr:col>
      <xdr:colOff>219075</xdr:colOff>
      <xdr:row>78</xdr:row>
      <xdr:rowOff>152400</xdr:rowOff>
    </xdr:from>
    <xdr:to>
      <xdr:col>15</xdr:col>
      <xdr:colOff>352425</xdr:colOff>
      <xdr:row>80</xdr:row>
      <xdr:rowOff>57150</xdr:rowOff>
    </xdr:to>
    <xdr:sp macro="" textlink="">
      <xdr:nvSpPr>
        <xdr:cNvPr id="39" name="AutoShape 1100">
          <a:extLst>
            <a:ext uri="{FF2B5EF4-FFF2-40B4-BE49-F238E27FC236}">
              <a16:creationId xmlns:a16="http://schemas.microsoft.com/office/drawing/2014/main" id="{0911EF1C-C9AA-465A-9DFF-E877E7C89010}"/>
            </a:ext>
          </a:extLst>
        </xdr:cNvPr>
        <xdr:cNvSpPr>
          <a:spLocks noChangeArrowheads="1"/>
        </xdr:cNvSpPr>
      </xdr:nvSpPr>
      <xdr:spPr bwMode="auto">
        <a:xfrm>
          <a:off x="7981950" y="21659850"/>
          <a:ext cx="2705100" cy="247650"/>
        </a:xfrm>
        <a:prstGeom prst="wedgeRectCallout">
          <a:avLst>
            <a:gd name="adj1" fmla="val -21346"/>
            <a:gd name="adj2" fmla="val -43347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会場までの交通手段を選択してください。</a:t>
          </a:r>
        </a:p>
      </xdr:txBody>
    </xdr:sp>
    <xdr:clientData/>
  </xdr:twoCellAnchor>
  <xdr:twoCellAnchor>
    <xdr:from>
      <xdr:col>15</xdr:col>
      <xdr:colOff>342901</xdr:colOff>
      <xdr:row>45</xdr:row>
      <xdr:rowOff>209550</xdr:rowOff>
    </xdr:from>
    <xdr:to>
      <xdr:col>17</xdr:col>
      <xdr:colOff>381001</xdr:colOff>
      <xdr:row>47</xdr:row>
      <xdr:rowOff>9525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E4997BF6-01B2-4CD4-8842-A2D0339831FA}"/>
            </a:ext>
          </a:extLst>
        </xdr:cNvPr>
        <xdr:cNvSpPr/>
      </xdr:nvSpPr>
      <xdr:spPr>
        <a:xfrm>
          <a:off x="10677526" y="10887075"/>
          <a:ext cx="1581150" cy="276225"/>
        </a:xfrm>
        <a:prstGeom prst="wedgeRectCallout">
          <a:avLst>
            <a:gd name="adj1" fmla="val 37404"/>
            <a:gd name="adj2" fmla="val -147049"/>
          </a:avLst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必ず御記入ください。</a:t>
          </a:r>
        </a:p>
      </xdr:txBody>
    </xdr:sp>
    <xdr:clientData/>
  </xdr:twoCellAnchor>
  <xdr:twoCellAnchor>
    <xdr:from>
      <xdr:col>4</xdr:col>
      <xdr:colOff>209550</xdr:colOff>
      <xdr:row>37</xdr:row>
      <xdr:rowOff>190500</xdr:rowOff>
    </xdr:from>
    <xdr:to>
      <xdr:col>11</xdr:col>
      <xdr:colOff>666750</xdr:colOff>
      <xdr:row>45</xdr:row>
      <xdr:rowOff>66675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A27028E3-20CD-485D-9399-49A0F80AB0EB}"/>
            </a:ext>
          </a:extLst>
        </xdr:cNvPr>
        <xdr:cNvSpPr/>
      </xdr:nvSpPr>
      <xdr:spPr>
        <a:xfrm>
          <a:off x="4101193" y="8994321"/>
          <a:ext cx="3464378" cy="1753961"/>
        </a:xfrm>
        <a:prstGeom prst="wedgeRectCallout">
          <a:avLst>
            <a:gd name="adj1" fmla="val -66953"/>
            <a:gd name="adj2" fmla="val -6071"/>
          </a:avLst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農クコードは、令和３年度に使用していたコード番号をご使用ください。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農クコードを選択すると、学校名、電話、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が表示されます。変更がある場合は、直接入力してください。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代表顧問職名、氏名、申込日、代表顧問メールアドレス（校務で使用しているメールアドレス）を御記入ください。</a:t>
          </a:r>
        </a:p>
      </xdr:txBody>
    </xdr:sp>
    <xdr:clientData/>
  </xdr:twoCellAnchor>
  <xdr:twoCellAnchor>
    <xdr:from>
      <xdr:col>14</xdr:col>
      <xdr:colOff>28575</xdr:colOff>
      <xdr:row>76</xdr:row>
      <xdr:rowOff>47625</xdr:rowOff>
    </xdr:from>
    <xdr:to>
      <xdr:col>17</xdr:col>
      <xdr:colOff>0</xdr:colOff>
      <xdr:row>78</xdr:row>
      <xdr:rowOff>28575</xdr:rowOff>
    </xdr:to>
    <xdr:sp macro="" textlink="">
      <xdr:nvSpPr>
        <xdr:cNvPr id="29" name="AutoShape 1100">
          <a:extLst>
            <a:ext uri="{FF2B5EF4-FFF2-40B4-BE49-F238E27FC236}">
              <a16:creationId xmlns:a16="http://schemas.microsoft.com/office/drawing/2014/main" id="{2C2F05D5-D787-4512-A77C-73AC64733422}"/>
            </a:ext>
          </a:extLst>
        </xdr:cNvPr>
        <xdr:cNvSpPr>
          <a:spLocks noChangeArrowheads="1"/>
        </xdr:cNvSpPr>
      </xdr:nvSpPr>
      <xdr:spPr bwMode="auto">
        <a:xfrm>
          <a:off x="9239250" y="20754975"/>
          <a:ext cx="2552700" cy="390525"/>
        </a:xfrm>
        <a:prstGeom prst="wedgeRectCallout">
          <a:avLst>
            <a:gd name="adj1" fmla="val -23841"/>
            <a:gd name="adj2" fmla="val -21545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校務で使用している個人アドレスを記入してください。</a:t>
          </a:r>
        </a:p>
      </xdr:txBody>
    </xdr:sp>
    <xdr:clientData/>
  </xdr:twoCellAnchor>
  <xdr:twoCellAnchor>
    <xdr:from>
      <xdr:col>7</xdr:col>
      <xdr:colOff>390525</xdr:colOff>
      <xdr:row>6</xdr:row>
      <xdr:rowOff>85725</xdr:rowOff>
    </xdr:from>
    <xdr:to>
      <xdr:col>12</xdr:col>
      <xdr:colOff>542925</xdr:colOff>
      <xdr:row>9</xdr:row>
      <xdr:rowOff>152400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52FEE216-2D94-408C-86ED-925B4079817C}"/>
            </a:ext>
          </a:extLst>
        </xdr:cNvPr>
        <xdr:cNvSpPr/>
      </xdr:nvSpPr>
      <xdr:spPr>
        <a:xfrm>
          <a:off x="5505450" y="1590675"/>
          <a:ext cx="2800350" cy="781050"/>
        </a:xfrm>
        <a:prstGeom prst="wedgeRoundRectCallout">
          <a:avLst>
            <a:gd name="adj1" fmla="val -103553"/>
            <a:gd name="adj2" fmla="val 7172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様式１については、予備があります。１枚目で入力しきれない場合は、利用してください。</a:t>
          </a:r>
        </a:p>
      </xdr:txBody>
    </xdr:sp>
    <xdr:clientData/>
  </xdr:twoCellAnchor>
  <xdr:twoCellAnchor>
    <xdr:from>
      <xdr:col>13</xdr:col>
      <xdr:colOff>707571</xdr:colOff>
      <xdr:row>27</xdr:row>
      <xdr:rowOff>56030</xdr:rowOff>
    </xdr:from>
    <xdr:to>
      <xdr:col>18</xdr:col>
      <xdr:colOff>586708</xdr:colOff>
      <xdr:row>38</xdr:row>
      <xdr:rowOff>156883</xdr:rowOff>
    </xdr:to>
    <xdr:sp macro="" textlink="">
      <xdr:nvSpPr>
        <xdr:cNvPr id="46" name="吹き出し: 四角形 45">
          <a:extLst>
            <a:ext uri="{FF2B5EF4-FFF2-40B4-BE49-F238E27FC236}">
              <a16:creationId xmlns:a16="http://schemas.microsoft.com/office/drawing/2014/main" id="{130D23B9-F7E3-4B99-9016-5CE85E75B703}"/>
            </a:ext>
          </a:extLst>
        </xdr:cNvPr>
        <xdr:cNvSpPr/>
      </xdr:nvSpPr>
      <xdr:spPr>
        <a:xfrm>
          <a:off x="9388928" y="6737137"/>
          <a:ext cx="3811601" cy="2427675"/>
        </a:xfrm>
        <a:prstGeom prst="wedgeRectCallout">
          <a:avLst>
            <a:gd name="adj1" fmla="val -81643"/>
            <a:gd name="adj2" fmla="val -46316"/>
          </a:avLst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振込先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常陽銀行　　　本店営業部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口座番号　　　普通　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0068226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名　　　義　　　近畿日本ツーリスト株式会社水戸支店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振込用紙の控えをもって領収書にかえます。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シートの最後に振込用紙の画像貼り付けシートがありますので、振込用紙の画像を貼り付けてください。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790575</xdr:colOff>
      <xdr:row>12</xdr:row>
      <xdr:rowOff>133350</xdr:rowOff>
    </xdr:from>
    <xdr:to>
      <xdr:col>12</xdr:col>
      <xdr:colOff>790575</xdr:colOff>
      <xdr:row>12</xdr:row>
      <xdr:rowOff>133350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6C6ADD67-71C6-46E8-8944-901861279C53}"/>
            </a:ext>
          </a:extLst>
        </xdr:cNvPr>
        <xdr:cNvCxnSpPr/>
      </xdr:nvCxnSpPr>
      <xdr:spPr>
        <a:xfrm>
          <a:off x="2895600" y="3067050"/>
          <a:ext cx="565785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466725</xdr:colOff>
      <xdr:row>49</xdr:row>
      <xdr:rowOff>0</xdr:rowOff>
    </xdr:from>
    <xdr:to>
      <xdr:col>14</xdr:col>
      <xdr:colOff>723900</xdr:colOff>
      <xdr:row>49</xdr:row>
      <xdr:rowOff>276225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077A5CC0-D88A-444E-A008-4C3D04DEE90C}"/>
            </a:ext>
          </a:extLst>
        </xdr:cNvPr>
        <xdr:cNvSpPr/>
      </xdr:nvSpPr>
      <xdr:spPr>
        <a:xfrm>
          <a:off x="8229600" y="11639550"/>
          <a:ext cx="2038350" cy="276225"/>
        </a:xfrm>
        <a:prstGeom prst="wedgeRectCallout">
          <a:avLst>
            <a:gd name="adj1" fmla="val 109693"/>
            <a:gd name="adj2" fmla="val 8123"/>
          </a:avLst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個数を御記入ください。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</xdr:colOff>
      <xdr:row>24</xdr:row>
      <xdr:rowOff>101600</xdr:rowOff>
    </xdr:from>
    <xdr:to>
      <xdr:col>7</xdr:col>
      <xdr:colOff>241300</xdr:colOff>
      <xdr:row>25</xdr:row>
      <xdr:rowOff>88900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4000500" y="6007100"/>
          <a:ext cx="4902200" cy="228600"/>
        </a:xfrm>
        <a:prstGeom prst="wedgeRectCallout">
          <a:avLst>
            <a:gd name="adj1" fmla="val -29964"/>
            <a:gd name="adj2" fmla="val 160265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間違いがないよう確認お願いします。ふりがなは氏名にリンクしています。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673100</xdr:colOff>
      <xdr:row>7</xdr:row>
      <xdr:rowOff>53975</xdr:rowOff>
    </xdr:from>
    <xdr:to>
      <xdr:col>7</xdr:col>
      <xdr:colOff>177800</xdr:colOff>
      <xdr:row>10</xdr:row>
      <xdr:rowOff>88900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EC1C8B10-74CF-4B2F-A3E1-0E817C69F89F}"/>
            </a:ext>
          </a:extLst>
        </xdr:cNvPr>
        <xdr:cNvSpPr>
          <a:spLocks noChangeArrowheads="1"/>
        </xdr:cNvSpPr>
      </xdr:nvSpPr>
      <xdr:spPr bwMode="auto">
        <a:xfrm>
          <a:off x="5905500" y="1616075"/>
          <a:ext cx="2933700" cy="758825"/>
        </a:xfrm>
        <a:prstGeom prst="wedgeRectCallout">
          <a:avLst>
            <a:gd name="adj1" fmla="val -56925"/>
            <a:gd name="adj2" fmla="val 6452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ここの部分は、［様式１］にリンクしています。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必要に応じて変えて下さい。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また、内容を変えた場合は塗りつぶしを解除して下さい。</a:t>
          </a:r>
        </a:p>
      </xdr:txBody>
    </xdr:sp>
    <xdr:clientData/>
  </xdr:twoCellAnchor>
  <xdr:twoCellAnchor>
    <xdr:from>
      <xdr:col>6</xdr:col>
      <xdr:colOff>25400</xdr:colOff>
      <xdr:row>6</xdr:row>
      <xdr:rowOff>0</xdr:rowOff>
    </xdr:from>
    <xdr:to>
      <xdr:col>6</xdr:col>
      <xdr:colOff>381000</xdr:colOff>
      <xdr:row>14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EA8B115-8B48-413A-8B31-FD558EA261BF}"/>
            </a:ext>
          </a:extLst>
        </xdr:cNvPr>
        <xdr:cNvSpPr/>
      </xdr:nvSpPr>
      <xdr:spPr>
        <a:xfrm>
          <a:off x="5257800" y="1320800"/>
          <a:ext cx="355600" cy="1930400"/>
        </a:xfrm>
        <a:prstGeom prst="rightBrace">
          <a:avLst>
            <a:gd name="adj1" fmla="val 8333"/>
            <a:gd name="adj2" fmla="val 3881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419100</xdr:colOff>
      <xdr:row>24</xdr:row>
      <xdr:rowOff>101600</xdr:rowOff>
    </xdr:from>
    <xdr:to>
      <xdr:col>4</xdr:col>
      <xdr:colOff>1181100</xdr:colOff>
      <xdr:row>25</xdr:row>
      <xdr:rowOff>101600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424ABB44-317A-45C0-BD32-9F26D45FDDCE}"/>
            </a:ext>
          </a:extLst>
        </xdr:cNvPr>
        <xdr:cNvSpPr>
          <a:spLocks noChangeArrowheads="1"/>
        </xdr:cNvSpPr>
      </xdr:nvSpPr>
      <xdr:spPr bwMode="auto">
        <a:xfrm>
          <a:off x="1270000" y="6007100"/>
          <a:ext cx="2501900" cy="241300"/>
        </a:xfrm>
        <a:prstGeom prst="wedgeRectCallout">
          <a:avLst>
            <a:gd name="adj1" fmla="val 11660"/>
            <a:gd name="adj2" fmla="val 168160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文字空けてください。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736600</xdr:colOff>
      <xdr:row>7</xdr:row>
      <xdr:rowOff>117475</xdr:rowOff>
    </xdr:from>
    <xdr:to>
      <xdr:col>7</xdr:col>
      <xdr:colOff>241300</xdr:colOff>
      <xdr:row>10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969000" y="1679575"/>
          <a:ext cx="2933700" cy="758825"/>
        </a:xfrm>
        <a:prstGeom prst="wedgeRectCallout">
          <a:avLst>
            <a:gd name="adj1" fmla="val -59956"/>
            <a:gd name="adj2" fmla="val 6446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ここの部分は、［様式１］にリンクしています。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必要に応じて変えて下さい。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また、内容を変えた場合は塗りつぶしを解除して下さい。</a:t>
          </a:r>
        </a:p>
      </xdr:txBody>
    </xdr:sp>
    <xdr:clientData/>
  </xdr:twoCellAnchor>
  <xdr:twoCellAnchor>
    <xdr:from>
      <xdr:col>5</xdr:col>
      <xdr:colOff>50800</xdr:colOff>
      <xdr:row>24</xdr:row>
      <xdr:rowOff>114300</xdr:rowOff>
    </xdr:from>
    <xdr:to>
      <xdr:col>7</xdr:col>
      <xdr:colOff>114300</xdr:colOff>
      <xdr:row>25</xdr:row>
      <xdr:rowOff>88900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4B8AB07-7793-4B56-92E5-C69F0DE9790B}"/>
            </a:ext>
          </a:extLst>
        </xdr:cNvPr>
        <xdr:cNvSpPr>
          <a:spLocks noChangeArrowheads="1"/>
        </xdr:cNvSpPr>
      </xdr:nvSpPr>
      <xdr:spPr bwMode="auto">
        <a:xfrm>
          <a:off x="3962400" y="6019800"/>
          <a:ext cx="4813300" cy="215900"/>
        </a:xfrm>
        <a:prstGeom prst="wedgeRectCallout">
          <a:avLst>
            <a:gd name="adj1" fmla="val -28634"/>
            <a:gd name="adj2" fmla="val 174317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間違いがないよう確認お願いします。ふりがなは氏名にリンクしています。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6</xdr:row>
      <xdr:rowOff>12700</xdr:rowOff>
    </xdr:from>
    <xdr:to>
      <xdr:col>6</xdr:col>
      <xdr:colOff>393700</xdr:colOff>
      <xdr:row>14</xdr:row>
      <xdr:rowOff>12700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33BCDE9E-836C-4162-BBB8-8DCC0E703EF9}"/>
            </a:ext>
          </a:extLst>
        </xdr:cNvPr>
        <xdr:cNvSpPr/>
      </xdr:nvSpPr>
      <xdr:spPr>
        <a:xfrm>
          <a:off x="5270500" y="1333500"/>
          <a:ext cx="355600" cy="1930400"/>
        </a:xfrm>
        <a:prstGeom prst="rightBrace">
          <a:avLst>
            <a:gd name="adj1" fmla="val 8333"/>
            <a:gd name="adj2" fmla="val 3881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368300</xdr:colOff>
      <xdr:row>24</xdr:row>
      <xdr:rowOff>114300</xdr:rowOff>
    </xdr:from>
    <xdr:to>
      <xdr:col>4</xdr:col>
      <xdr:colOff>1130300</xdr:colOff>
      <xdr:row>25</xdr:row>
      <xdr:rowOff>88900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33541A78-4035-49FD-8882-3E77684C4D97}"/>
            </a:ext>
          </a:extLst>
        </xdr:cNvPr>
        <xdr:cNvSpPr>
          <a:spLocks noChangeArrowheads="1"/>
        </xdr:cNvSpPr>
      </xdr:nvSpPr>
      <xdr:spPr bwMode="auto">
        <a:xfrm>
          <a:off x="1219200" y="6019800"/>
          <a:ext cx="2501900" cy="215900"/>
        </a:xfrm>
        <a:prstGeom prst="wedgeRectCallout">
          <a:avLst>
            <a:gd name="adj1" fmla="val 18259"/>
            <a:gd name="adj2" fmla="val 250265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文字空けてください。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812800</xdr:colOff>
      <xdr:row>7</xdr:row>
      <xdr:rowOff>28575</xdr:rowOff>
    </xdr:from>
    <xdr:to>
      <xdr:col>7</xdr:col>
      <xdr:colOff>50800</xdr:colOff>
      <xdr:row>10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6045200" y="1590675"/>
          <a:ext cx="2667000" cy="809625"/>
        </a:xfrm>
        <a:prstGeom prst="wedgeRectCallout">
          <a:avLst>
            <a:gd name="adj1" fmla="val -62510"/>
            <a:gd name="adj2" fmla="val 11571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ここの部分は、［様式１］にリンクしています。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必要に応じて変えて下さい。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また、内容を変えた場合は塗りつぶしを解除して下さい。</a:t>
          </a:r>
        </a:p>
      </xdr:txBody>
    </xdr:sp>
    <xdr:clientData/>
  </xdr:twoCellAnchor>
  <xdr:twoCellAnchor>
    <xdr:from>
      <xdr:col>4</xdr:col>
      <xdr:colOff>901700</xdr:colOff>
      <xdr:row>24</xdr:row>
      <xdr:rowOff>165100</xdr:rowOff>
    </xdr:from>
    <xdr:to>
      <xdr:col>6</xdr:col>
      <xdr:colOff>3111500</xdr:colOff>
      <xdr:row>25</xdr:row>
      <xdr:rowOff>152400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B68AC7EF-2F88-4FCB-98FB-39FD5CAD45D7}"/>
            </a:ext>
          </a:extLst>
        </xdr:cNvPr>
        <xdr:cNvSpPr>
          <a:spLocks noChangeArrowheads="1"/>
        </xdr:cNvSpPr>
      </xdr:nvSpPr>
      <xdr:spPr bwMode="auto">
        <a:xfrm>
          <a:off x="3492500" y="6070600"/>
          <a:ext cx="4851400" cy="228600"/>
        </a:xfrm>
        <a:prstGeom prst="wedgeRectCallout">
          <a:avLst>
            <a:gd name="adj1" fmla="val -16233"/>
            <a:gd name="adj2" fmla="val 121376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間違いがないよう確認お願いします。ふりがなは氏名にリンクしています。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63500</xdr:colOff>
      <xdr:row>6</xdr:row>
      <xdr:rowOff>12700</xdr:rowOff>
    </xdr:from>
    <xdr:to>
      <xdr:col>6</xdr:col>
      <xdr:colOff>419100</xdr:colOff>
      <xdr:row>14</xdr:row>
      <xdr:rowOff>12700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2654DACD-814C-4042-95F2-BEBAF8E834D2}"/>
            </a:ext>
          </a:extLst>
        </xdr:cNvPr>
        <xdr:cNvSpPr/>
      </xdr:nvSpPr>
      <xdr:spPr>
        <a:xfrm>
          <a:off x="5295900" y="1333500"/>
          <a:ext cx="355600" cy="1930400"/>
        </a:xfrm>
        <a:prstGeom prst="rightBrace">
          <a:avLst>
            <a:gd name="adj1" fmla="val 8333"/>
            <a:gd name="adj2" fmla="val 3881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63500</xdr:colOff>
      <xdr:row>24</xdr:row>
      <xdr:rowOff>165100</xdr:rowOff>
    </xdr:from>
    <xdr:to>
      <xdr:col>4</xdr:col>
      <xdr:colOff>825500</xdr:colOff>
      <xdr:row>25</xdr:row>
      <xdr:rowOff>177800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E97CB33-8D1E-4652-8192-548A23A3F3DD}"/>
            </a:ext>
          </a:extLst>
        </xdr:cNvPr>
        <xdr:cNvSpPr>
          <a:spLocks noChangeArrowheads="1"/>
        </xdr:cNvSpPr>
      </xdr:nvSpPr>
      <xdr:spPr bwMode="auto">
        <a:xfrm>
          <a:off x="914400" y="6070600"/>
          <a:ext cx="2501900" cy="254000"/>
        </a:xfrm>
        <a:prstGeom prst="wedgeRectCallout">
          <a:avLst>
            <a:gd name="adj1" fmla="val 33487"/>
            <a:gd name="adj2" fmla="val 138500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文字空けてください。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990600</xdr:colOff>
      <xdr:row>8</xdr:row>
      <xdr:rowOff>12701</xdr:rowOff>
    </xdr:from>
    <xdr:to>
      <xdr:col>7</xdr:col>
      <xdr:colOff>2016125</xdr:colOff>
      <xdr:row>10</xdr:row>
      <xdr:rowOff>279401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5981700" y="2247901"/>
          <a:ext cx="2219325" cy="1028700"/>
        </a:xfrm>
        <a:prstGeom prst="wedgeRectCallout">
          <a:avLst>
            <a:gd name="adj1" fmla="val -70661"/>
            <a:gd name="adj2" fmla="val -11398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ここの部分は、［様式１］にリンクしています。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必要に応じて変えて下さい。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また、内容を変えた場合は塗りつぶしを解除して下さい。</a:t>
          </a:r>
        </a:p>
      </xdr:txBody>
    </xdr:sp>
    <xdr:clientData/>
  </xdr:twoCellAnchor>
  <xdr:twoCellAnchor>
    <xdr:from>
      <xdr:col>4</xdr:col>
      <xdr:colOff>800100</xdr:colOff>
      <xdr:row>24</xdr:row>
      <xdr:rowOff>76200</xdr:rowOff>
    </xdr:from>
    <xdr:to>
      <xdr:col>7</xdr:col>
      <xdr:colOff>2006600</xdr:colOff>
      <xdr:row>25</xdr:row>
      <xdr:rowOff>38100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D8D503FC-06CC-498A-AC1F-6C73E3239706}"/>
            </a:ext>
          </a:extLst>
        </xdr:cNvPr>
        <xdr:cNvSpPr>
          <a:spLocks noChangeArrowheads="1"/>
        </xdr:cNvSpPr>
      </xdr:nvSpPr>
      <xdr:spPr bwMode="auto">
        <a:xfrm>
          <a:off x="3581400" y="7340600"/>
          <a:ext cx="4610100" cy="203200"/>
        </a:xfrm>
        <a:prstGeom prst="wedgeRectCallout">
          <a:avLst>
            <a:gd name="adj1" fmla="val 6632"/>
            <a:gd name="adj2" fmla="val 146376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間違いがないよう確認お願いします。ふりがなは氏名にリンクしています。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469900</xdr:colOff>
      <xdr:row>13</xdr:row>
      <xdr:rowOff>342900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EBF97A25-1A65-4F00-93F6-80B180D11495}"/>
            </a:ext>
          </a:extLst>
        </xdr:cNvPr>
        <xdr:cNvSpPr/>
      </xdr:nvSpPr>
      <xdr:spPr>
        <a:xfrm>
          <a:off x="4991100" y="1473200"/>
          <a:ext cx="469900" cy="3009900"/>
        </a:xfrm>
        <a:prstGeom prst="rightBrace">
          <a:avLst>
            <a:gd name="adj1" fmla="val 8333"/>
            <a:gd name="adj2" fmla="val 3881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139700</xdr:colOff>
      <xdr:row>28</xdr:row>
      <xdr:rowOff>139700</xdr:rowOff>
    </xdr:from>
    <xdr:to>
      <xdr:col>7</xdr:col>
      <xdr:colOff>254000</xdr:colOff>
      <xdr:row>29</xdr:row>
      <xdr:rowOff>114300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99D42F3A-6495-49AD-90B5-D529877B74F4}"/>
            </a:ext>
          </a:extLst>
        </xdr:cNvPr>
        <xdr:cNvSpPr>
          <a:spLocks noChangeArrowheads="1"/>
        </xdr:cNvSpPr>
      </xdr:nvSpPr>
      <xdr:spPr bwMode="auto">
        <a:xfrm>
          <a:off x="3937000" y="8890000"/>
          <a:ext cx="2501900" cy="215900"/>
        </a:xfrm>
        <a:prstGeom prst="wedgeRectCallout">
          <a:avLst>
            <a:gd name="adj1" fmla="val 493"/>
            <a:gd name="adj2" fmla="val -126206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文字空けてください。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1146177</xdr:colOff>
      <xdr:row>8</xdr:row>
      <xdr:rowOff>79375</xdr:rowOff>
    </xdr:from>
    <xdr:to>
      <xdr:col>7</xdr:col>
      <xdr:colOff>2108200</xdr:colOff>
      <xdr:row>10</xdr:row>
      <xdr:rowOff>304800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6162677" y="2314575"/>
          <a:ext cx="2155823" cy="987425"/>
        </a:xfrm>
        <a:prstGeom prst="wedgeRectCallout">
          <a:avLst>
            <a:gd name="adj1" fmla="val -70314"/>
            <a:gd name="adj2" fmla="val -11784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ここの部分は、［様式１］にリンクしています。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必要に応じて変えて下さい。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また、内容を変えた場合は塗りつぶしを解除して下さい。</a:t>
          </a:r>
        </a:p>
      </xdr:txBody>
    </xdr:sp>
    <xdr:clientData/>
  </xdr:twoCellAnchor>
  <xdr:twoCellAnchor>
    <xdr:from>
      <xdr:col>4</xdr:col>
      <xdr:colOff>1003300</xdr:colOff>
      <xdr:row>24</xdr:row>
      <xdr:rowOff>88900</xdr:rowOff>
    </xdr:from>
    <xdr:to>
      <xdr:col>7</xdr:col>
      <xdr:colOff>2171700</xdr:colOff>
      <xdr:row>25</xdr:row>
      <xdr:rowOff>76200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3691AD8C-28F7-42C9-9DB7-D38F7177385E}"/>
            </a:ext>
          </a:extLst>
        </xdr:cNvPr>
        <xdr:cNvSpPr>
          <a:spLocks noChangeArrowheads="1"/>
        </xdr:cNvSpPr>
      </xdr:nvSpPr>
      <xdr:spPr bwMode="auto">
        <a:xfrm>
          <a:off x="3784600" y="7734300"/>
          <a:ext cx="4597400" cy="228600"/>
        </a:xfrm>
        <a:prstGeom prst="wedgeRectCallout">
          <a:avLst>
            <a:gd name="adj1" fmla="val 11615"/>
            <a:gd name="adj2" fmla="val 156098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間違いがないよう確認お願いします。ふりがなは氏名にリンクしています。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25400</xdr:colOff>
      <xdr:row>6</xdr:row>
      <xdr:rowOff>25400</xdr:rowOff>
    </xdr:from>
    <xdr:to>
      <xdr:col>6</xdr:col>
      <xdr:colOff>482600</xdr:colOff>
      <xdr:row>13</xdr:row>
      <xdr:rowOff>368300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A5C2CECD-647B-468A-9412-C97C6DB04523}"/>
            </a:ext>
          </a:extLst>
        </xdr:cNvPr>
        <xdr:cNvSpPr/>
      </xdr:nvSpPr>
      <xdr:spPr>
        <a:xfrm>
          <a:off x="5041900" y="1498600"/>
          <a:ext cx="457200" cy="3009900"/>
        </a:xfrm>
        <a:prstGeom prst="rightBrace">
          <a:avLst>
            <a:gd name="adj1" fmla="val 8333"/>
            <a:gd name="adj2" fmla="val 3881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254000</xdr:colOff>
      <xdr:row>28</xdr:row>
      <xdr:rowOff>127000</xdr:rowOff>
    </xdr:from>
    <xdr:to>
      <xdr:col>7</xdr:col>
      <xdr:colOff>368300</xdr:colOff>
      <xdr:row>29</xdr:row>
      <xdr:rowOff>101600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65844B90-608B-4DE8-9B8E-872BE3508A31}"/>
            </a:ext>
          </a:extLst>
        </xdr:cNvPr>
        <xdr:cNvSpPr>
          <a:spLocks noChangeArrowheads="1"/>
        </xdr:cNvSpPr>
      </xdr:nvSpPr>
      <xdr:spPr bwMode="auto">
        <a:xfrm>
          <a:off x="4076700" y="8877300"/>
          <a:ext cx="2501900" cy="215900"/>
        </a:xfrm>
        <a:prstGeom prst="wedgeRectCallout">
          <a:avLst>
            <a:gd name="adj1" fmla="val 493"/>
            <a:gd name="adj2" fmla="val -126206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文字空けてください。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7</xdr:row>
      <xdr:rowOff>377825</xdr:rowOff>
    </xdr:from>
    <xdr:to>
      <xdr:col>7</xdr:col>
      <xdr:colOff>2028825</xdr:colOff>
      <xdr:row>10</xdr:row>
      <xdr:rowOff>254000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6248400" y="2232025"/>
          <a:ext cx="2003425" cy="1019175"/>
        </a:xfrm>
        <a:prstGeom prst="wedgeRectCallout">
          <a:avLst>
            <a:gd name="adj1" fmla="val -78253"/>
            <a:gd name="adj2" fmla="val -17312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ここの部分は、［様式１］にリンクしています。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必要に応じて変えて下さい。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また、内容を変えた場合は塗りつぶしを解除して下さい。</a:t>
          </a:r>
        </a:p>
      </xdr:txBody>
    </xdr:sp>
    <xdr:clientData/>
  </xdr:twoCellAnchor>
  <xdr:twoCellAnchor>
    <xdr:from>
      <xdr:col>4</xdr:col>
      <xdr:colOff>990600</xdr:colOff>
      <xdr:row>24</xdr:row>
      <xdr:rowOff>101600</xdr:rowOff>
    </xdr:from>
    <xdr:to>
      <xdr:col>7</xdr:col>
      <xdr:colOff>2184400</xdr:colOff>
      <xdr:row>25</xdr:row>
      <xdr:rowOff>63500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3FE8C4E-99E7-4B21-9E42-D7E0CF9FBB14}"/>
            </a:ext>
          </a:extLst>
        </xdr:cNvPr>
        <xdr:cNvSpPr>
          <a:spLocks noChangeArrowheads="1"/>
        </xdr:cNvSpPr>
      </xdr:nvSpPr>
      <xdr:spPr bwMode="auto">
        <a:xfrm>
          <a:off x="3771900" y="7747000"/>
          <a:ext cx="4635500" cy="203200"/>
        </a:xfrm>
        <a:prstGeom prst="wedgeRectCallout">
          <a:avLst>
            <a:gd name="adj1" fmla="val 13186"/>
            <a:gd name="adj2" fmla="val 196376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間違いがないよう確認お願いします。ふりがなは氏名にリンクしています。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50800</xdr:colOff>
      <xdr:row>6</xdr:row>
      <xdr:rowOff>12700</xdr:rowOff>
    </xdr:from>
    <xdr:to>
      <xdr:col>6</xdr:col>
      <xdr:colOff>584200</xdr:colOff>
      <xdr:row>14</xdr:row>
      <xdr:rowOff>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439D7C7B-5126-4B6C-9BEF-39CB34781CB9}"/>
            </a:ext>
          </a:extLst>
        </xdr:cNvPr>
        <xdr:cNvSpPr/>
      </xdr:nvSpPr>
      <xdr:spPr>
        <a:xfrm>
          <a:off x="5080000" y="1485900"/>
          <a:ext cx="533400" cy="3035300"/>
        </a:xfrm>
        <a:prstGeom prst="rightBrace">
          <a:avLst>
            <a:gd name="adj1" fmla="val 8333"/>
            <a:gd name="adj2" fmla="val 3881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50800</xdr:colOff>
      <xdr:row>28</xdr:row>
      <xdr:rowOff>101600</xdr:rowOff>
    </xdr:from>
    <xdr:to>
      <xdr:col>7</xdr:col>
      <xdr:colOff>165100</xdr:colOff>
      <xdr:row>29</xdr:row>
      <xdr:rowOff>76200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3662E6A4-9FFD-496E-B43B-C1CB7D5B4397}"/>
            </a:ext>
          </a:extLst>
        </xdr:cNvPr>
        <xdr:cNvSpPr>
          <a:spLocks noChangeArrowheads="1"/>
        </xdr:cNvSpPr>
      </xdr:nvSpPr>
      <xdr:spPr bwMode="auto">
        <a:xfrm>
          <a:off x="3886200" y="8851900"/>
          <a:ext cx="2501900" cy="215900"/>
        </a:xfrm>
        <a:prstGeom prst="wedgeRectCallout">
          <a:avLst>
            <a:gd name="adj1" fmla="val 493"/>
            <a:gd name="adj2" fmla="val -126206"/>
          </a:avLst>
        </a:prstGeom>
        <a:solidFill>
          <a:srgbClr val="FFFFFF"/>
        </a:solidFill>
        <a:ln w="9252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文字空けてください。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2:V328"/>
  <sheetViews>
    <sheetView showGridLines="0" view="pageBreakPreview" topLeftCell="A31" zoomScale="70" zoomScaleNormal="70" zoomScaleSheetLayoutView="70" workbookViewId="0">
      <selection activeCell="M42" sqref="M42"/>
    </sheetView>
  </sheetViews>
  <sheetFormatPr defaultColWidth="9" defaultRowHeight="13.5"/>
  <cols>
    <col min="1" max="1" width="3.875" style="50" customWidth="1"/>
    <col min="2" max="2" width="9.25" style="50" customWidth="1"/>
    <col min="3" max="3" width="14.5" style="50" customWidth="1"/>
    <col min="4" max="4" width="23.375" style="50" customWidth="1"/>
    <col min="5" max="7" width="5.375" style="50" customWidth="1"/>
    <col min="8" max="9" width="5.75" style="50" customWidth="1"/>
    <col min="10" max="10" width="5.375" style="50" customWidth="1"/>
    <col min="11" max="11" width="6.625" style="50" customWidth="1"/>
    <col min="12" max="12" width="11.25" style="50" customWidth="1"/>
    <col min="13" max="13" width="12.125" style="50" customWidth="1"/>
    <col min="14" max="15" width="11.25" style="50" customWidth="1"/>
    <col min="16" max="16" width="11.375" style="50" customWidth="1"/>
    <col min="17" max="17" width="8.875" style="50" customWidth="1"/>
    <col min="18" max="19" width="8.75" style="50" customWidth="1"/>
    <col min="20" max="16384" width="9" style="50"/>
  </cols>
  <sheetData>
    <row r="2" spans="1:19" ht="30">
      <c r="A2" s="347" t="s">
        <v>290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</row>
    <row r="3" spans="1:19" ht="18.75" customHeight="1">
      <c r="B3" s="51"/>
      <c r="C3" s="51"/>
      <c r="D3" s="51"/>
      <c r="O3" s="52"/>
      <c r="P3" s="52"/>
      <c r="Q3" s="52"/>
    </row>
    <row r="4" spans="1:19" ht="18.75" customHeight="1">
      <c r="A4" s="50">
        <v>1</v>
      </c>
      <c r="B4" s="53" t="s">
        <v>476</v>
      </c>
      <c r="C4" s="217" t="s">
        <v>477</v>
      </c>
      <c r="D4" s="217"/>
      <c r="E4" s="217"/>
      <c r="F4" s="217"/>
      <c r="G4" s="217"/>
      <c r="H4" s="217"/>
      <c r="I4" s="217"/>
      <c r="J4" s="217"/>
      <c r="K4" s="217"/>
      <c r="L4" s="54"/>
      <c r="M4" s="55"/>
      <c r="N4" s="55"/>
      <c r="O4" s="55"/>
      <c r="P4" s="55"/>
      <c r="Q4" s="52"/>
    </row>
    <row r="5" spans="1:19" ht="18.75" customHeight="1">
      <c r="M5" s="52"/>
      <c r="N5" s="52"/>
      <c r="O5" s="52"/>
      <c r="P5" s="52"/>
      <c r="Q5" s="52"/>
    </row>
    <row r="6" spans="1:19" ht="18.75" customHeight="1">
      <c r="A6" s="50">
        <v>2</v>
      </c>
      <c r="B6" s="50" t="s">
        <v>414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9" ht="18.75" customHeight="1">
      <c r="C7" s="56"/>
      <c r="D7" s="56"/>
      <c r="E7" s="56"/>
      <c r="F7" s="56"/>
      <c r="G7" s="56"/>
      <c r="H7" s="56"/>
      <c r="I7" s="56"/>
      <c r="J7" s="56"/>
      <c r="K7" s="57"/>
      <c r="L7" s="57"/>
      <c r="M7" s="58"/>
      <c r="N7" s="58"/>
      <c r="O7" s="58"/>
      <c r="P7" s="58"/>
      <c r="Q7" s="58"/>
    </row>
    <row r="8" spans="1:19" ht="18.75" customHeight="1">
      <c r="C8" s="54" t="s">
        <v>333</v>
      </c>
      <c r="D8" s="56" t="s">
        <v>478</v>
      </c>
      <c r="E8" s="54"/>
      <c r="F8" s="54"/>
      <c r="G8" s="54"/>
      <c r="H8" s="54"/>
      <c r="I8" s="54"/>
      <c r="J8" s="59"/>
      <c r="K8" s="59"/>
      <c r="L8" s="59"/>
      <c r="M8" s="60"/>
      <c r="N8" s="280" t="s">
        <v>453</v>
      </c>
      <c r="O8" s="281"/>
      <c r="P8" s="280"/>
      <c r="Q8" s="282"/>
      <c r="R8" s="281"/>
    </row>
    <row r="9" spans="1:19" ht="18.75" customHeight="1">
      <c r="M9" s="52"/>
      <c r="N9" s="282" t="s">
        <v>454</v>
      </c>
      <c r="O9" s="281"/>
      <c r="P9" s="282"/>
      <c r="Q9" s="282"/>
      <c r="R9" s="281"/>
    </row>
    <row r="10" spans="1:19" ht="18.75" customHeight="1">
      <c r="A10" s="50">
        <v>3</v>
      </c>
      <c r="B10" s="54" t="s">
        <v>399</v>
      </c>
      <c r="C10" s="54"/>
      <c r="M10" s="52"/>
      <c r="N10" s="52"/>
      <c r="O10" s="52"/>
      <c r="P10" s="52"/>
      <c r="Q10" s="52"/>
    </row>
    <row r="11" spans="1:19" ht="18.75" customHeight="1">
      <c r="B11" s="61" t="s">
        <v>0</v>
      </c>
      <c r="C11" s="54" t="s">
        <v>1</v>
      </c>
      <c r="D11" s="297" t="s">
        <v>446</v>
      </c>
      <c r="E11" s="297"/>
      <c r="F11" s="297"/>
      <c r="G11" s="297"/>
      <c r="H11" s="297"/>
      <c r="I11" s="297"/>
      <c r="N11" s="56" t="s">
        <v>376</v>
      </c>
      <c r="O11" s="52"/>
      <c r="P11" s="52"/>
      <c r="Q11" s="52"/>
    </row>
    <row r="12" spans="1:19" ht="18.75" customHeight="1">
      <c r="B12" s="61" t="s">
        <v>2</v>
      </c>
      <c r="C12" s="54" t="s">
        <v>3</v>
      </c>
      <c r="D12" s="54" t="s">
        <v>447</v>
      </c>
      <c r="E12" s="54"/>
      <c r="F12" s="54"/>
      <c r="G12" s="54"/>
      <c r="H12" s="54"/>
      <c r="I12" s="54"/>
      <c r="N12" s="56" t="s">
        <v>376</v>
      </c>
      <c r="O12" s="52"/>
      <c r="P12" s="52"/>
      <c r="Q12" s="52"/>
    </row>
    <row r="13" spans="1:19" ht="18.75" customHeight="1">
      <c r="B13" s="61" t="s">
        <v>406</v>
      </c>
      <c r="C13" s="297" t="s">
        <v>452</v>
      </c>
      <c r="D13" s="297"/>
      <c r="E13" s="297"/>
      <c r="F13" s="297"/>
      <c r="G13" s="297"/>
      <c r="H13" s="297"/>
      <c r="I13" s="54"/>
      <c r="N13" s="224" t="s">
        <v>376</v>
      </c>
      <c r="O13" s="52"/>
      <c r="P13" s="52"/>
      <c r="Q13" s="52"/>
    </row>
    <row r="14" spans="1:19" ht="18.75" customHeight="1">
      <c r="B14" s="61" t="s">
        <v>407</v>
      </c>
      <c r="C14" s="297" t="s">
        <v>4</v>
      </c>
      <c r="D14" s="297"/>
      <c r="E14" s="297"/>
      <c r="F14" s="297"/>
      <c r="G14" s="297"/>
      <c r="H14" s="297"/>
      <c r="I14" s="54"/>
      <c r="N14" s="56" t="s">
        <v>376</v>
      </c>
      <c r="O14" s="52"/>
      <c r="P14" s="52"/>
      <c r="Q14" s="52"/>
    </row>
    <row r="15" spans="1:19" ht="18.75" customHeight="1">
      <c r="B15" s="141" t="s">
        <v>358</v>
      </c>
      <c r="C15" s="63" t="s">
        <v>411</v>
      </c>
      <c r="D15" s="57"/>
      <c r="E15" s="57"/>
      <c r="F15" s="57"/>
      <c r="G15" s="57"/>
      <c r="M15" s="62"/>
      <c r="N15" s="127"/>
      <c r="O15" s="52"/>
      <c r="P15" s="52"/>
      <c r="Q15" s="52"/>
    </row>
    <row r="16" spans="1:19" ht="18.75" customHeight="1">
      <c r="B16" s="141" t="s">
        <v>358</v>
      </c>
      <c r="C16" s="321" t="s">
        <v>455</v>
      </c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</row>
    <row r="17" spans="1:17" ht="18.75" customHeight="1">
      <c r="B17" s="351" t="s">
        <v>310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3"/>
    </row>
    <row r="18" spans="1:17" ht="18.75" customHeight="1">
      <c r="B18" s="354" t="s">
        <v>311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6"/>
    </row>
    <row r="19" spans="1:17" ht="18.75" customHeight="1">
      <c r="A19" s="50">
        <v>4</v>
      </c>
      <c r="B19" s="50" t="s">
        <v>377</v>
      </c>
      <c r="M19" s="52"/>
      <c r="N19" s="52"/>
      <c r="O19" s="52"/>
      <c r="P19" s="52"/>
      <c r="Q19" s="52"/>
    </row>
    <row r="20" spans="1:17" ht="18.75" customHeight="1">
      <c r="A20" s="63">
        <v>5</v>
      </c>
      <c r="B20" s="63" t="s">
        <v>395</v>
      </c>
      <c r="M20" s="52"/>
      <c r="N20" s="52"/>
      <c r="O20" s="52"/>
      <c r="P20" s="52"/>
      <c r="Q20" s="52"/>
    </row>
    <row r="21" spans="1:17" ht="18.75" customHeight="1">
      <c r="A21" s="63">
        <v>6</v>
      </c>
      <c r="B21" s="63" t="s">
        <v>429</v>
      </c>
      <c r="M21" s="52"/>
      <c r="N21" s="52"/>
      <c r="O21" s="52"/>
      <c r="P21" s="52"/>
      <c r="Q21" s="52"/>
    </row>
    <row r="22" spans="1:17" ht="18.75" customHeight="1">
      <c r="A22" s="50">
        <v>7</v>
      </c>
      <c r="B22" s="50" t="s">
        <v>363</v>
      </c>
      <c r="M22" s="52"/>
      <c r="N22" s="52"/>
      <c r="O22" s="52"/>
      <c r="P22" s="52"/>
      <c r="Q22" s="52"/>
    </row>
    <row r="23" spans="1:17" ht="18.75" customHeight="1">
      <c r="A23" s="50">
        <v>8</v>
      </c>
      <c r="B23" s="50" t="s">
        <v>437</v>
      </c>
      <c r="M23" s="52"/>
      <c r="N23" s="52"/>
      <c r="O23" s="52"/>
      <c r="P23" s="52"/>
      <c r="Q23" s="52"/>
    </row>
    <row r="24" spans="1:17" ht="18.75" customHeight="1">
      <c r="M24" s="52"/>
      <c r="N24" s="52"/>
      <c r="O24" s="52"/>
      <c r="P24" s="52"/>
      <c r="Q24" s="52"/>
    </row>
    <row r="25" spans="1:17" ht="18.75" customHeight="1">
      <c r="B25" s="165" t="s">
        <v>384</v>
      </c>
      <c r="C25" s="337" t="s">
        <v>392</v>
      </c>
      <c r="D25" s="337"/>
      <c r="M25" s="52"/>
      <c r="N25" s="52"/>
      <c r="O25" s="52"/>
      <c r="P25" s="52"/>
      <c r="Q25" s="52"/>
    </row>
    <row r="26" spans="1:17" ht="18.75" customHeight="1">
      <c r="B26" s="165" t="s">
        <v>5</v>
      </c>
      <c r="C26" s="188" t="s">
        <v>6</v>
      </c>
      <c r="D26" s="63" t="s">
        <v>408</v>
      </c>
      <c r="M26" s="52"/>
      <c r="N26" s="52"/>
      <c r="O26" s="52"/>
      <c r="P26" s="52"/>
      <c r="Q26" s="52"/>
    </row>
    <row r="27" spans="1:17" ht="18.75" customHeight="1">
      <c r="B27" s="50" t="s">
        <v>7</v>
      </c>
      <c r="C27" s="50" t="s">
        <v>479</v>
      </c>
      <c r="D27" s="57"/>
      <c r="M27" s="52"/>
      <c r="N27" s="52"/>
      <c r="O27" s="52"/>
      <c r="P27" s="52"/>
      <c r="Q27" s="52"/>
    </row>
    <row r="28" spans="1:17" ht="18.75" customHeight="1">
      <c r="C28" s="235" t="s">
        <v>480</v>
      </c>
      <c r="D28" s="57"/>
      <c r="M28" s="52"/>
      <c r="N28" s="52"/>
      <c r="O28" s="52"/>
      <c r="P28" s="52"/>
      <c r="Q28" s="52"/>
    </row>
    <row r="29" spans="1:17" ht="18.75" customHeight="1">
      <c r="A29" s="50">
        <v>9</v>
      </c>
      <c r="B29" s="61" t="s">
        <v>373</v>
      </c>
      <c r="C29" s="50" t="s">
        <v>420</v>
      </c>
      <c r="E29" s="57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8"/>
      <c r="Q29" s="58"/>
    </row>
    <row r="30" spans="1:17" ht="18.75" customHeight="1">
      <c r="C30" s="63" t="s">
        <v>404</v>
      </c>
      <c r="E30" s="57"/>
      <c r="F30" s="57"/>
      <c r="G30" s="57"/>
      <c r="H30" s="57"/>
      <c r="I30" s="57"/>
      <c r="J30" s="57"/>
      <c r="K30" s="57"/>
      <c r="L30" s="57"/>
      <c r="M30" s="58"/>
      <c r="N30" s="58"/>
      <c r="O30" s="58"/>
      <c r="P30" s="58"/>
      <c r="Q30" s="58"/>
    </row>
    <row r="31" spans="1:17" ht="18.75" customHeight="1">
      <c r="C31" s="215" t="s">
        <v>409</v>
      </c>
      <c r="D31" s="167"/>
      <c r="M31" s="52"/>
      <c r="N31" s="52"/>
      <c r="O31" s="52"/>
      <c r="P31" s="52"/>
      <c r="Q31" s="52"/>
    </row>
    <row r="32" spans="1:17" ht="18.75" customHeight="1">
      <c r="A32" s="235">
        <v>10</v>
      </c>
      <c r="B32" s="167" t="s">
        <v>448</v>
      </c>
      <c r="C32" s="167"/>
      <c r="D32" s="167"/>
      <c r="M32" s="52"/>
      <c r="N32" s="52"/>
      <c r="O32" s="52"/>
      <c r="P32" s="52"/>
      <c r="Q32" s="52"/>
    </row>
    <row r="33" spans="1:18" s="287" customFormat="1" ht="18.75" hidden="1" customHeight="1">
      <c r="A33" s="286">
        <v>11</v>
      </c>
      <c r="B33" s="287" t="s">
        <v>428</v>
      </c>
      <c r="M33" s="288"/>
      <c r="N33" s="288"/>
      <c r="O33" s="288"/>
      <c r="P33" s="288"/>
      <c r="Q33" s="288"/>
    </row>
    <row r="34" spans="1:18" ht="18.75" customHeight="1">
      <c r="A34" s="136">
        <v>11</v>
      </c>
      <c r="B34" s="166" t="s">
        <v>389</v>
      </c>
      <c r="C34" s="166"/>
      <c r="D34" s="166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</row>
    <row r="35" spans="1:18" ht="18.75" customHeight="1">
      <c r="A35" s="136">
        <v>12</v>
      </c>
      <c r="B35" s="50" t="s">
        <v>421</v>
      </c>
    </row>
    <row r="36" spans="1:18" ht="16.5" customHeight="1">
      <c r="A36" s="136"/>
      <c r="B36" s="50" t="s">
        <v>481</v>
      </c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</row>
    <row r="37" spans="1:18" ht="16.5" customHeight="1">
      <c r="A37" s="136"/>
      <c r="B37" s="168"/>
      <c r="C37" s="168"/>
      <c r="D37" s="168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</row>
    <row r="38" spans="1:18" ht="16.5" customHeight="1">
      <c r="A38" s="168" t="s">
        <v>450</v>
      </c>
      <c r="C38" s="167"/>
      <c r="D38" s="167"/>
      <c r="O38" s="52"/>
      <c r="P38" s="52"/>
      <c r="Q38" s="52"/>
    </row>
    <row r="39" spans="1:18" ht="16.5" customHeight="1" thickBot="1"/>
    <row r="40" spans="1:18" ht="18.75" customHeight="1">
      <c r="B40" s="360" t="s">
        <v>8</v>
      </c>
      <c r="C40" s="361"/>
      <c r="D40" s="190" t="s">
        <v>482</v>
      </c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</row>
    <row r="41" spans="1:18" ht="18.75" customHeight="1">
      <c r="B41" s="324" t="s">
        <v>9</v>
      </c>
      <c r="C41" s="325"/>
      <c r="D41" s="191" t="s">
        <v>10</v>
      </c>
    </row>
    <row r="42" spans="1:18" ht="18.75" customHeight="1">
      <c r="B42" s="324" t="s">
        <v>11</v>
      </c>
      <c r="C42" s="325"/>
      <c r="D42" s="192" t="s">
        <v>12</v>
      </c>
      <c r="E42" s="189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326" t="s">
        <v>403</v>
      </c>
      <c r="Q42" s="326"/>
      <c r="R42" s="326"/>
    </row>
    <row r="43" spans="1:18" ht="18.75" customHeight="1">
      <c r="B43" s="364" t="s">
        <v>388</v>
      </c>
      <c r="C43" s="195" t="s">
        <v>313</v>
      </c>
      <c r="D43" s="193" t="s">
        <v>316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326" t="s">
        <v>345</v>
      </c>
      <c r="Q43" s="326"/>
      <c r="R43" s="216">
        <v>1</v>
      </c>
    </row>
    <row r="44" spans="1:18" ht="18.75" customHeight="1">
      <c r="B44" s="365"/>
      <c r="C44" s="195" t="s">
        <v>69</v>
      </c>
      <c r="D44" s="193" t="s">
        <v>483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326" t="s">
        <v>324</v>
      </c>
      <c r="Q44" s="326"/>
      <c r="R44" s="216">
        <v>1</v>
      </c>
    </row>
    <row r="45" spans="1:18" ht="18.75" customHeight="1">
      <c r="B45" s="324" t="s">
        <v>15</v>
      </c>
      <c r="C45" s="325"/>
      <c r="D45" s="192" t="s">
        <v>10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326" t="s">
        <v>288</v>
      </c>
      <c r="Q45" s="326"/>
      <c r="R45" s="216">
        <v>0</v>
      </c>
    </row>
    <row r="46" spans="1:18" ht="18.75" customHeight="1">
      <c r="B46" s="324" t="s">
        <v>16</v>
      </c>
      <c r="C46" s="325"/>
      <c r="D46" s="192" t="s">
        <v>10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ht="18.75" customHeight="1">
      <c r="B47" s="324" t="s">
        <v>303</v>
      </c>
      <c r="C47" s="325"/>
      <c r="D47" s="193" t="s">
        <v>484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ht="18.75" customHeight="1" thickBot="1">
      <c r="B48" s="362" t="s">
        <v>387</v>
      </c>
      <c r="C48" s="363"/>
      <c r="D48" s="194" t="s">
        <v>10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2:18" ht="19.5" customHeight="1">
      <c r="B49" s="196"/>
      <c r="C49" s="196"/>
      <c r="D49" s="40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79" t="s">
        <v>422</v>
      </c>
      <c r="Q49"/>
      <c r="R49"/>
    </row>
    <row r="50" spans="2:18" ht="39.75" customHeight="1">
      <c r="B50" s="196"/>
      <c r="C50" s="196"/>
      <c r="D50" s="40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50" t="s">
        <v>423</v>
      </c>
      <c r="Q50" s="255">
        <v>3</v>
      </c>
      <c r="R50" s="27" t="s">
        <v>424</v>
      </c>
    </row>
    <row r="51" spans="2:18" ht="15" customHeight="1">
      <c r="B51" s="56"/>
      <c r="C51" s="260" t="s">
        <v>449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93"/>
      <c r="Q51" s="54"/>
      <c r="R51" s="54"/>
    </row>
    <row r="52" spans="2:18" ht="45.75" customHeight="1">
      <c r="B52" s="345" t="s">
        <v>17</v>
      </c>
      <c r="C52" s="345" t="s">
        <v>18</v>
      </c>
      <c r="D52" s="137" t="s">
        <v>63</v>
      </c>
      <c r="E52" s="311" t="s">
        <v>351</v>
      </c>
      <c r="F52" s="311" t="s">
        <v>350</v>
      </c>
      <c r="G52" s="311" t="s">
        <v>349</v>
      </c>
      <c r="H52" s="311" t="s">
        <v>348</v>
      </c>
      <c r="I52" s="357" t="s">
        <v>347</v>
      </c>
      <c r="J52" s="357" t="s">
        <v>346</v>
      </c>
      <c r="K52" s="368" t="s">
        <v>451</v>
      </c>
      <c r="L52" s="366" t="s">
        <v>20</v>
      </c>
      <c r="M52" s="298" t="s">
        <v>502</v>
      </c>
      <c r="N52" s="313" t="s">
        <v>503</v>
      </c>
      <c r="O52" s="318" t="s">
        <v>22</v>
      </c>
      <c r="P52" s="298" t="s">
        <v>400</v>
      </c>
      <c r="Q52" s="348" t="s">
        <v>23</v>
      </c>
    </row>
    <row r="53" spans="2:18" ht="70.5" customHeight="1">
      <c r="B53" s="345"/>
      <c r="C53" s="345"/>
      <c r="D53" s="138"/>
      <c r="E53" s="311"/>
      <c r="F53" s="311"/>
      <c r="G53" s="311"/>
      <c r="H53" s="311"/>
      <c r="I53" s="358"/>
      <c r="J53" s="358"/>
      <c r="K53" s="368"/>
      <c r="L53" s="367"/>
      <c r="M53" s="300"/>
      <c r="N53" s="314"/>
      <c r="O53" s="319"/>
      <c r="P53" s="299"/>
      <c r="Q53" s="349"/>
    </row>
    <row r="54" spans="2:18" ht="16.5" customHeight="1">
      <c r="B54" s="345"/>
      <c r="C54" s="345"/>
      <c r="D54" s="139"/>
      <c r="E54" s="311"/>
      <c r="F54" s="311"/>
      <c r="G54" s="311"/>
      <c r="H54" s="311"/>
      <c r="I54" s="359"/>
      <c r="J54" s="359"/>
      <c r="K54" s="368"/>
      <c r="L54" s="231">
        <v>1000</v>
      </c>
      <c r="M54" s="75">
        <v>1000</v>
      </c>
      <c r="N54" s="75">
        <v>11000</v>
      </c>
      <c r="O54" s="320"/>
      <c r="P54" s="300"/>
      <c r="Q54" s="350"/>
    </row>
    <row r="55" spans="2:18" ht="18.75" customHeight="1">
      <c r="B55" s="67">
        <v>1</v>
      </c>
      <c r="C55" s="226" t="s">
        <v>485</v>
      </c>
      <c r="D55" s="226" t="s">
        <v>492</v>
      </c>
      <c r="E55" s="223" t="s">
        <v>499</v>
      </c>
      <c r="F55" s="223" t="s">
        <v>24</v>
      </c>
      <c r="G55" s="88"/>
      <c r="H55" s="88"/>
      <c r="I55" s="88"/>
      <c r="J55" s="88"/>
      <c r="K55" s="88"/>
      <c r="L55" s="90" t="s">
        <v>401</v>
      </c>
      <c r="M55" s="90" t="s">
        <v>289</v>
      </c>
      <c r="N55" s="90"/>
      <c r="O55" s="64">
        <v>2000</v>
      </c>
      <c r="P55" s="71" t="s">
        <v>344</v>
      </c>
      <c r="Q55" s="78"/>
    </row>
    <row r="56" spans="2:18" ht="18.75" customHeight="1">
      <c r="B56" s="67">
        <v>2</v>
      </c>
      <c r="C56" s="226" t="s">
        <v>486</v>
      </c>
      <c r="D56" s="226" t="s">
        <v>493</v>
      </c>
      <c r="E56" s="223" t="s">
        <v>330</v>
      </c>
      <c r="F56" s="223" t="s">
        <v>319</v>
      </c>
      <c r="G56" s="88" t="s">
        <v>25</v>
      </c>
      <c r="H56" s="88"/>
      <c r="I56" s="88"/>
      <c r="J56" s="88"/>
      <c r="K56" s="88"/>
      <c r="L56" s="91" t="s">
        <v>401</v>
      </c>
      <c r="M56" s="90" t="s">
        <v>318</v>
      </c>
      <c r="N56" s="90" t="s">
        <v>401</v>
      </c>
      <c r="O56" s="64">
        <v>13000</v>
      </c>
      <c r="P56" s="71" t="s">
        <v>339</v>
      </c>
      <c r="Q56" s="78"/>
    </row>
    <row r="57" spans="2:18" ht="18.75" customHeight="1">
      <c r="B57" s="67">
        <v>3</v>
      </c>
      <c r="C57" s="226" t="s">
        <v>487</v>
      </c>
      <c r="D57" s="226" t="s">
        <v>494</v>
      </c>
      <c r="E57" s="223" t="s">
        <v>14</v>
      </c>
      <c r="F57" s="223" t="s">
        <v>24</v>
      </c>
      <c r="G57" s="88" t="s">
        <v>25</v>
      </c>
      <c r="H57" s="88"/>
      <c r="I57" s="88"/>
      <c r="J57" s="88"/>
      <c r="K57" s="88"/>
      <c r="L57" s="91" t="s">
        <v>401</v>
      </c>
      <c r="M57" s="90" t="s">
        <v>317</v>
      </c>
      <c r="N57" s="90" t="s">
        <v>401</v>
      </c>
      <c r="O57" s="64">
        <v>13000</v>
      </c>
      <c r="P57" s="71" t="s">
        <v>339</v>
      </c>
      <c r="Q57" s="78"/>
    </row>
    <row r="58" spans="2:18" ht="18.75" customHeight="1">
      <c r="B58" s="67">
        <v>4</v>
      </c>
      <c r="C58" s="226" t="s">
        <v>488</v>
      </c>
      <c r="D58" s="226" t="s">
        <v>495</v>
      </c>
      <c r="E58" s="223" t="s">
        <v>26</v>
      </c>
      <c r="F58" s="223" t="s">
        <v>24</v>
      </c>
      <c r="G58" s="88"/>
      <c r="H58" s="88" t="s">
        <v>320</v>
      </c>
      <c r="I58" s="88"/>
      <c r="J58" s="88"/>
      <c r="K58" s="88"/>
      <c r="L58" s="91" t="s">
        <v>401</v>
      </c>
      <c r="M58" s="90" t="s">
        <v>318</v>
      </c>
      <c r="N58" s="90" t="s">
        <v>401</v>
      </c>
      <c r="O58" s="64">
        <v>13000</v>
      </c>
      <c r="P58" s="71" t="s">
        <v>339</v>
      </c>
      <c r="Q58" s="78"/>
    </row>
    <row r="59" spans="2:18" ht="18.75" customHeight="1">
      <c r="B59" s="67">
        <v>5</v>
      </c>
      <c r="C59" s="226" t="s">
        <v>489</v>
      </c>
      <c r="D59" s="226" t="s">
        <v>496</v>
      </c>
      <c r="E59" s="223" t="s">
        <v>26</v>
      </c>
      <c r="F59" s="223" t="s">
        <v>321</v>
      </c>
      <c r="G59" s="88"/>
      <c r="H59" s="88"/>
      <c r="I59" s="88" t="s">
        <v>322</v>
      </c>
      <c r="J59" s="77"/>
      <c r="K59" s="88"/>
      <c r="L59" s="91" t="s">
        <v>401</v>
      </c>
      <c r="M59" s="90" t="s">
        <v>289</v>
      </c>
      <c r="N59" s="90" t="s">
        <v>401</v>
      </c>
      <c r="O59" s="64">
        <v>13000</v>
      </c>
      <c r="P59" s="71" t="s">
        <v>339</v>
      </c>
      <c r="Q59" s="78"/>
    </row>
    <row r="60" spans="2:18" ht="18.75" customHeight="1">
      <c r="B60" s="67">
        <v>6</v>
      </c>
      <c r="C60" s="226" t="s">
        <v>490</v>
      </c>
      <c r="D60" s="226" t="s">
        <v>497</v>
      </c>
      <c r="E60" s="223" t="s">
        <v>26</v>
      </c>
      <c r="F60" s="88" t="s">
        <v>396</v>
      </c>
      <c r="G60" s="88"/>
      <c r="H60" s="88"/>
      <c r="I60" s="88"/>
      <c r="J60" s="88"/>
      <c r="K60" s="186" t="s">
        <v>386</v>
      </c>
      <c r="L60" s="91" t="s">
        <v>401</v>
      </c>
      <c r="M60" s="90" t="s">
        <v>318</v>
      </c>
      <c r="N60" s="90" t="s">
        <v>401</v>
      </c>
      <c r="O60" s="64">
        <v>13000</v>
      </c>
      <c r="P60" s="71" t="s">
        <v>339</v>
      </c>
      <c r="Q60" s="78"/>
    </row>
    <row r="61" spans="2:18" ht="18.75" customHeight="1">
      <c r="B61" s="67">
        <v>7</v>
      </c>
      <c r="C61" s="226" t="s">
        <v>491</v>
      </c>
      <c r="D61" s="226" t="s">
        <v>498</v>
      </c>
      <c r="E61" s="223" t="s">
        <v>14</v>
      </c>
      <c r="F61" s="223" t="s">
        <v>24</v>
      </c>
      <c r="G61" s="88" t="s">
        <v>397</v>
      </c>
      <c r="H61" s="88"/>
      <c r="I61" s="88"/>
      <c r="J61" s="88"/>
      <c r="K61" s="88" t="s">
        <v>359</v>
      </c>
      <c r="L61" s="91" t="s">
        <v>401</v>
      </c>
      <c r="M61" s="90" t="s">
        <v>318</v>
      </c>
      <c r="N61" s="90" t="s">
        <v>401</v>
      </c>
      <c r="O61" s="64">
        <v>13000</v>
      </c>
      <c r="P61" s="71" t="s">
        <v>339</v>
      </c>
      <c r="Q61" s="78"/>
    </row>
    <row r="62" spans="2:18" ht="18.75" customHeight="1">
      <c r="B62" s="70"/>
      <c r="C62" s="303" t="s">
        <v>323</v>
      </c>
      <c r="D62" s="304"/>
      <c r="E62" s="78"/>
      <c r="F62" s="78"/>
      <c r="G62" s="89"/>
      <c r="H62" s="89"/>
      <c r="I62" s="89"/>
      <c r="J62" s="89"/>
      <c r="K62" s="89"/>
      <c r="L62" s="91"/>
      <c r="M62" s="91"/>
      <c r="N62" s="91"/>
      <c r="O62" s="64"/>
      <c r="P62" s="71"/>
      <c r="Q62" s="78"/>
    </row>
    <row r="63" spans="2:18">
      <c r="B63" s="70"/>
      <c r="C63" s="301"/>
      <c r="D63" s="302"/>
      <c r="E63" s="78"/>
      <c r="F63" s="78"/>
      <c r="G63" s="89"/>
      <c r="H63" s="89"/>
      <c r="I63" s="89"/>
      <c r="J63" s="89"/>
      <c r="K63" s="89"/>
      <c r="L63" s="91"/>
      <c r="M63" s="91"/>
      <c r="N63" s="91"/>
      <c r="O63" s="65"/>
      <c r="P63" s="71"/>
      <c r="Q63" s="92"/>
    </row>
    <row r="64" spans="2:18" ht="17.25" customHeight="1">
      <c r="B64" s="213"/>
      <c r="C64" s="213"/>
      <c r="D64" s="213"/>
      <c r="E64" s="213"/>
      <c r="F64" s="213"/>
      <c r="G64" s="213"/>
      <c r="H64" s="213"/>
      <c r="I64" s="213"/>
      <c r="J64" s="213"/>
      <c r="K64" s="232" t="s">
        <v>402</v>
      </c>
      <c r="L64" s="233">
        <v>7000</v>
      </c>
      <c r="M64" s="233">
        <v>7000</v>
      </c>
      <c r="N64" s="234">
        <v>66000</v>
      </c>
      <c r="O64" s="64">
        <f>SUM(L64:N64)</f>
        <v>80000</v>
      </c>
      <c r="P64" s="308"/>
      <c r="Q64" s="309"/>
    </row>
    <row r="65" spans="1:22">
      <c r="B65" s="68"/>
      <c r="C65" s="68"/>
      <c r="D65" s="68"/>
      <c r="E65" s="68"/>
      <c r="F65" s="68"/>
      <c r="G65" s="68"/>
      <c r="H65" s="68"/>
      <c r="I65" s="68"/>
      <c r="J65" s="68"/>
      <c r="K65" s="218"/>
      <c r="L65" s="218"/>
      <c r="M65" s="219"/>
      <c r="N65" s="219"/>
      <c r="O65" s="222"/>
      <c r="P65" s="222"/>
      <c r="Q65" s="220"/>
      <c r="R65" s="220"/>
      <c r="S65" s="221"/>
    </row>
    <row r="66" spans="1:22">
      <c r="B66" s="68"/>
      <c r="C66" s="68"/>
      <c r="D66" s="68"/>
      <c r="E66" s="68"/>
      <c r="F66" s="68"/>
      <c r="G66" s="68"/>
      <c r="H66" s="68"/>
      <c r="I66" s="68"/>
      <c r="J66" s="68"/>
      <c r="K66" s="218"/>
      <c r="L66" s="218"/>
      <c r="M66" s="219"/>
      <c r="N66" s="219"/>
      <c r="O66" s="222"/>
      <c r="P66" s="222"/>
      <c r="Q66" s="220"/>
      <c r="R66" s="220"/>
      <c r="S66" s="221"/>
    </row>
    <row r="67" spans="1:22">
      <c r="G67" s="68"/>
      <c r="O67" s="52"/>
      <c r="P67" s="52"/>
      <c r="Q67" s="52"/>
    </row>
    <row r="68" spans="1:22" ht="22.5" customHeight="1">
      <c r="A68" s="168" t="s">
        <v>412</v>
      </c>
      <c r="B68" s="197"/>
      <c r="O68" s="52"/>
      <c r="P68" s="52"/>
      <c r="Q68" s="52"/>
    </row>
    <row r="69" spans="1:22">
      <c r="O69" s="52"/>
      <c r="P69" s="52"/>
      <c r="Q69" s="52"/>
    </row>
    <row r="70" spans="1:22" ht="17.25" thickBot="1">
      <c r="B70" s="66" t="s">
        <v>413</v>
      </c>
      <c r="O70" s="52"/>
      <c r="P70" s="52"/>
      <c r="Q70" s="52"/>
    </row>
    <row r="71" spans="1:22" ht="43.5" customHeight="1">
      <c r="B71" s="341" t="s">
        <v>17</v>
      </c>
      <c r="C71" s="344" t="s">
        <v>18</v>
      </c>
      <c r="D71" s="199" t="s">
        <v>63</v>
      </c>
      <c r="E71" s="310" t="s">
        <v>351</v>
      </c>
      <c r="F71" s="310" t="s">
        <v>350</v>
      </c>
      <c r="G71" s="388" t="s">
        <v>398</v>
      </c>
      <c r="H71" s="389"/>
      <c r="I71" s="327" t="s">
        <v>440</v>
      </c>
      <c r="J71" s="375"/>
      <c r="K71" s="382" t="s">
        <v>335</v>
      </c>
      <c r="L71" s="383"/>
      <c r="M71" s="305" t="s">
        <v>342</v>
      </c>
      <c r="N71" s="338" t="s">
        <v>400</v>
      </c>
      <c r="O71" s="327" t="s">
        <v>390</v>
      </c>
      <c r="P71" s="328"/>
      <c r="Q71" s="315" t="s">
        <v>343</v>
      </c>
    </row>
    <row r="72" spans="1:22" ht="72.75" customHeight="1">
      <c r="B72" s="342"/>
      <c r="C72" s="345"/>
      <c r="D72" s="138"/>
      <c r="E72" s="311"/>
      <c r="F72" s="311"/>
      <c r="G72" s="390"/>
      <c r="H72" s="391"/>
      <c r="I72" s="376"/>
      <c r="J72" s="377"/>
      <c r="K72" s="384"/>
      <c r="L72" s="385"/>
      <c r="M72" s="306"/>
      <c r="N72" s="339"/>
      <c r="O72" s="329"/>
      <c r="P72" s="330"/>
      <c r="Q72" s="316"/>
    </row>
    <row r="73" spans="1:22" ht="16.5" customHeight="1" thickBot="1">
      <c r="B73" s="343"/>
      <c r="C73" s="346"/>
      <c r="D73" s="212"/>
      <c r="E73" s="312"/>
      <c r="F73" s="312"/>
      <c r="G73" s="392"/>
      <c r="H73" s="393"/>
      <c r="I73" s="378">
        <v>1000</v>
      </c>
      <c r="J73" s="379"/>
      <c r="K73" s="378">
        <v>13000</v>
      </c>
      <c r="L73" s="379"/>
      <c r="M73" s="307"/>
      <c r="N73" s="340"/>
      <c r="O73" s="331"/>
      <c r="P73" s="332"/>
      <c r="Q73" s="317"/>
    </row>
    <row r="74" spans="1:22" ht="18.75" customHeight="1">
      <c r="B74" s="207">
        <v>1</v>
      </c>
      <c r="C74" s="208" t="s">
        <v>500</v>
      </c>
      <c r="D74" s="208" t="s">
        <v>501</v>
      </c>
      <c r="E74" s="164" t="s">
        <v>331</v>
      </c>
      <c r="F74" s="164" t="s">
        <v>332</v>
      </c>
      <c r="G74" s="394" t="s">
        <v>381</v>
      </c>
      <c r="H74" s="395"/>
      <c r="I74" s="380" t="s">
        <v>25</v>
      </c>
      <c r="J74" s="381"/>
      <c r="K74" s="380" t="s">
        <v>25</v>
      </c>
      <c r="L74" s="381"/>
      <c r="M74" s="209">
        <v>14000</v>
      </c>
      <c r="N74" s="210" t="s">
        <v>382</v>
      </c>
      <c r="O74" s="333"/>
      <c r="P74" s="334"/>
      <c r="Q74" s="211"/>
      <c r="V74" s="50">
        <f>IF(I74="○",950)+IF(K74="○",13000)</f>
        <v>13950</v>
      </c>
    </row>
    <row r="75" spans="1:22" ht="18.75" customHeight="1">
      <c r="B75" s="200">
        <v>2</v>
      </c>
      <c r="C75" s="301" t="s">
        <v>323</v>
      </c>
      <c r="D75" s="302"/>
      <c r="E75" s="78"/>
      <c r="F75" s="78"/>
      <c r="G75" s="396"/>
      <c r="H75" s="397"/>
      <c r="I75" s="371"/>
      <c r="J75" s="372"/>
      <c r="K75" s="371"/>
      <c r="L75" s="372"/>
      <c r="M75" s="158">
        <f>V75</f>
        <v>0</v>
      </c>
      <c r="N75" s="120"/>
      <c r="O75" s="335"/>
      <c r="P75" s="336"/>
      <c r="Q75" s="201"/>
      <c r="V75" s="50">
        <f t="shared" ref="V75:V76" si="0">IF(I75="○",950)+IF(K75="○",13000)</f>
        <v>0</v>
      </c>
    </row>
    <row r="76" spans="1:22" ht="18.75" customHeight="1" thickBot="1">
      <c r="B76" s="202"/>
      <c r="C76" s="386"/>
      <c r="D76" s="387"/>
      <c r="E76" s="203"/>
      <c r="F76" s="203"/>
      <c r="G76" s="398"/>
      <c r="H76" s="399"/>
      <c r="I76" s="373"/>
      <c r="J76" s="374"/>
      <c r="K76" s="373"/>
      <c r="L76" s="374"/>
      <c r="M76" s="204">
        <f>V76</f>
        <v>0</v>
      </c>
      <c r="N76" s="205"/>
      <c r="O76" s="322"/>
      <c r="P76" s="323"/>
      <c r="Q76" s="206"/>
      <c r="V76" s="50">
        <f t="shared" si="0"/>
        <v>0</v>
      </c>
    </row>
    <row r="77" spans="1:22" ht="18.75" customHeight="1">
      <c r="B77" s="140"/>
      <c r="C77" s="68"/>
      <c r="D77" s="68"/>
      <c r="E77" s="68"/>
      <c r="F77" s="68"/>
      <c r="G77" s="370" t="s">
        <v>338</v>
      </c>
      <c r="H77" s="370"/>
      <c r="I77" s="369">
        <v>1000</v>
      </c>
      <c r="J77" s="369">
        <f>1000*(COUNTA(K55:K76))</f>
        <v>6000</v>
      </c>
      <c r="K77" s="369">
        <v>13000</v>
      </c>
      <c r="L77" s="369">
        <f>1000*(COUNTA(M65:M76))</f>
        <v>4000</v>
      </c>
      <c r="M77" s="198">
        <v>14000</v>
      </c>
    </row>
    <row r="78" spans="1:22">
      <c r="O78" s="52"/>
      <c r="P78" s="52"/>
      <c r="Q78" s="52"/>
    </row>
    <row r="79" spans="1:22">
      <c r="O79" s="52"/>
      <c r="P79" s="52"/>
      <c r="Q79" s="52"/>
    </row>
    <row r="80" spans="1:22">
      <c r="O80" s="52"/>
      <c r="P80" s="52"/>
      <c r="Q80" s="52"/>
    </row>
    <row r="81" spans="15:17">
      <c r="O81" s="52"/>
      <c r="P81" s="52"/>
      <c r="Q81" s="52"/>
    </row>
    <row r="82" spans="15:17">
      <c r="O82" s="52"/>
      <c r="P82" s="52"/>
      <c r="Q82" s="52"/>
    </row>
    <row r="83" spans="15:17">
      <c r="O83" s="52"/>
      <c r="P83" s="52"/>
      <c r="Q83" s="52"/>
    </row>
    <row r="84" spans="15:17">
      <c r="O84" s="52"/>
      <c r="P84" s="52"/>
      <c r="Q84" s="52"/>
    </row>
    <row r="85" spans="15:17">
      <c r="O85" s="52"/>
      <c r="P85" s="52"/>
      <c r="Q85" s="52"/>
    </row>
    <row r="86" spans="15:17">
      <c r="O86" s="52"/>
      <c r="P86" s="52"/>
      <c r="Q86" s="52"/>
    </row>
    <row r="87" spans="15:17">
      <c r="O87" s="52"/>
      <c r="P87" s="52"/>
      <c r="Q87" s="52"/>
    </row>
    <row r="88" spans="15:17">
      <c r="O88" s="52"/>
      <c r="P88" s="52"/>
      <c r="Q88" s="52"/>
    </row>
    <row r="89" spans="15:17">
      <c r="O89" s="52"/>
      <c r="P89" s="52"/>
      <c r="Q89" s="52"/>
    </row>
    <row r="90" spans="15:17">
      <c r="O90" s="52"/>
      <c r="P90" s="52"/>
      <c r="Q90" s="52"/>
    </row>
    <row r="91" spans="15:17">
      <c r="O91" s="52"/>
      <c r="P91" s="52"/>
      <c r="Q91" s="52"/>
    </row>
    <row r="92" spans="15:17">
      <c r="O92" s="52"/>
      <c r="P92" s="52"/>
      <c r="Q92" s="52"/>
    </row>
    <row r="93" spans="15:17">
      <c r="O93" s="52"/>
      <c r="P93" s="52"/>
      <c r="Q93" s="52"/>
    </row>
    <row r="94" spans="15:17">
      <c r="O94" s="52"/>
      <c r="P94" s="52"/>
      <c r="Q94" s="52"/>
    </row>
    <row r="95" spans="15:17">
      <c r="O95" s="52"/>
      <c r="P95" s="52"/>
      <c r="Q95" s="52"/>
    </row>
    <row r="96" spans="15:17">
      <c r="O96" s="52"/>
      <c r="P96" s="52"/>
      <c r="Q96" s="52"/>
    </row>
    <row r="97" spans="15:17">
      <c r="O97" s="52"/>
      <c r="P97" s="52"/>
      <c r="Q97" s="52"/>
    </row>
    <row r="98" spans="15:17">
      <c r="O98" s="52"/>
      <c r="P98" s="52"/>
      <c r="Q98" s="52"/>
    </row>
    <row r="99" spans="15:17">
      <c r="O99" s="52"/>
      <c r="P99" s="52"/>
      <c r="Q99" s="52"/>
    </row>
    <row r="100" spans="15:17">
      <c r="O100" s="52"/>
      <c r="P100" s="52"/>
      <c r="Q100" s="52"/>
    </row>
    <row r="101" spans="15:17">
      <c r="O101" s="52"/>
      <c r="P101" s="52"/>
      <c r="Q101" s="52"/>
    </row>
    <row r="102" spans="15:17">
      <c r="O102" s="52"/>
      <c r="P102" s="52"/>
      <c r="Q102" s="52"/>
    </row>
    <row r="103" spans="15:17">
      <c r="O103" s="52"/>
      <c r="P103" s="52"/>
      <c r="Q103" s="52"/>
    </row>
    <row r="104" spans="15:17">
      <c r="O104" s="52"/>
      <c r="P104" s="52"/>
      <c r="Q104" s="52"/>
    </row>
    <row r="105" spans="15:17">
      <c r="O105" s="52"/>
      <c r="P105" s="52"/>
      <c r="Q105" s="52"/>
    </row>
    <row r="106" spans="15:17">
      <c r="O106" s="52"/>
      <c r="P106" s="52"/>
      <c r="Q106" s="52"/>
    </row>
    <row r="107" spans="15:17">
      <c r="O107" s="52"/>
      <c r="P107" s="52"/>
      <c r="Q107" s="52"/>
    </row>
    <row r="108" spans="15:17">
      <c r="O108" s="52"/>
      <c r="P108" s="52"/>
      <c r="Q108" s="52"/>
    </row>
    <row r="109" spans="15:17">
      <c r="O109" s="52"/>
      <c r="P109" s="52"/>
      <c r="Q109" s="52"/>
    </row>
    <row r="110" spans="15:17">
      <c r="O110" s="52"/>
      <c r="P110" s="52"/>
      <c r="Q110" s="52"/>
    </row>
    <row r="111" spans="15:17">
      <c r="O111" s="52"/>
      <c r="P111" s="52"/>
      <c r="Q111" s="52"/>
    </row>
    <row r="112" spans="15:17">
      <c r="O112" s="52"/>
      <c r="P112" s="52"/>
      <c r="Q112" s="52"/>
    </row>
    <row r="113" spans="15:17">
      <c r="O113" s="52"/>
      <c r="P113" s="52"/>
      <c r="Q113" s="52"/>
    </row>
    <row r="114" spans="15:17">
      <c r="O114" s="52"/>
      <c r="P114" s="52"/>
      <c r="Q114" s="52"/>
    </row>
    <row r="115" spans="15:17">
      <c r="O115" s="52"/>
      <c r="P115" s="52"/>
      <c r="Q115" s="52"/>
    </row>
    <row r="116" spans="15:17">
      <c r="O116" s="52"/>
      <c r="P116" s="52"/>
      <c r="Q116" s="52"/>
    </row>
    <row r="117" spans="15:17">
      <c r="O117" s="52"/>
      <c r="P117" s="52"/>
      <c r="Q117" s="52"/>
    </row>
    <row r="118" spans="15:17">
      <c r="O118" s="52"/>
      <c r="P118" s="52"/>
      <c r="Q118" s="52"/>
    </row>
    <row r="119" spans="15:17">
      <c r="O119" s="52"/>
      <c r="P119" s="52"/>
      <c r="Q119" s="52"/>
    </row>
    <row r="120" spans="15:17">
      <c r="O120" s="52"/>
      <c r="P120" s="52"/>
      <c r="Q120" s="52"/>
    </row>
    <row r="121" spans="15:17">
      <c r="O121" s="52"/>
      <c r="P121" s="52"/>
      <c r="Q121" s="52"/>
    </row>
    <row r="122" spans="15:17">
      <c r="O122" s="52"/>
      <c r="P122" s="52"/>
      <c r="Q122" s="52"/>
    </row>
    <row r="123" spans="15:17">
      <c r="O123" s="52"/>
      <c r="P123" s="52"/>
      <c r="Q123" s="52"/>
    </row>
    <row r="124" spans="15:17">
      <c r="O124" s="52"/>
      <c r="P124" s="52"/>
      <c r="Q124" s="52"/>
    </row>
    <row r="125" spans="15:17">
      <c r="O125" s="52"/>
      <c r="P125" s="52"/>
      <c r="Q125" s="52"/>
    </row>
    <row r="126" spans="15:17">
      <c r="O126" s="52"/>
      <c r="P126" s="52"/>
      <c r="Q126" s="52"/>
    </row>
    <row r="127" spans="15:17">
      <c r="O127" s="52"/>
      <c r="P127" s="52"/>
      <c r="Q127" s="52"/>
    </row>
    <row r="128" spans="15:17">
      <c r="O128" s="52"/>
      <c r="P128" s="52"/>
      <c r="Q128" s="52"/>
    </row>
    <row r="129" spans="15:17">
      <c r="O129" s="52"/>
      <c r="P129" s="52"/>
      <c r="Q129" s="52"/>
    </row>
    <row r="130" spans="15:17">
      <c r="O130" s="52"/>
      <c r="P130" s="52"/>
      <c r="Q130" s="52"/>
    </row>
    <row r="131" spans="15:17">
      <c r="O131" s="52"/>
      <c r="P131" s="52"/>
      <c r="Q131" s="52"/>
    </row>
    <row r="132" spans="15:17">
      <c r="O132" s="52"/>
      <c r="P132" s="52"/>
      <c r="Q132" s="52"/>
    </row>
    <row r="133" spans="15:17">
      <c r="O133" s="52"/>
      <c r="P133" s="52"/>
      <c r="Q133" s="52"/>
    </row>
    <row r="134" spans="15:17">
      <c r="O134" s="52"/>
      <c r="P134" s="52"/>
      <c r="Q134" s="52"/>
    </row>
    <row r="135" spans="15:17">
      <c r="O135" s="52"/>
      <c r="P135" s="52"/>
      <c r="Q135" s="52"/>
    </row>
    <row r="136" spans="15:17">
      <c r="O136" s="52"/>
      <c r="P136" s="52"/>
      <c r="Q136" s="52"/>
    </row>
    <row r="137" spans="15:17">
      <c r="O137" s="52"/>
      <c r="P137" s="52"/>
      <c r="Q137" s="52"/>
    </row>
    <row r="138" spans="15:17">
      <c r="O138" s="52"/>
      <c r="P138" s="52"/>
      <c r="Q138" s="52"/>
    </row>
    <row r="139" spans="15:17">
      <c r="O139" s="52"/>
      <c r="P139" s="52"/>
      <c r="Q139" s="52"/>
    </row>
    <row r="140" spans="15:17">
      <c r="O140" s="52"/>
      <c r="P140" s="52"/>
      <c r="Q140" s="52"/>
    </row>
    <row r="141" spans="15:17">
      <c r="O141" s="52"/>
      <c r="P141" s="52"/>
      <c r="Q141" s="52"/>
    </row>
    <row r="142" spans="15:17">
      <c r="O142" s="52"/>
      <c r="P142" s="52"/>
      <c r="Q142" s="52"/>
    </row>
    <row r="143" spans="15:17">
      <c r="O143" s="52"/>
      <c r="P143" s="52"/>
      <c r="Q143" s="52"/>
    </row>
    <row r="144" spans="15:17">
      <c r="O144" s="52"/>
      <c r="P144" s="52"/>
      <c r="Q144" s="52"/>
    </row>
    <row r="145" spans="15:17">
      <c r="O145" s="52"/>
      <c r="P145" s="52"/>
      <c r="Q145" s="52"/>
    </row>
    <row r="146" spans="15:17">
      <c r="O146" s="52"/>
      <c r="P146" s="52"/>
      <c r="Q146" s="52"/>
    </row>
    <row r="147" spans="15:17">
      <c r="O147" s="52"/>
      <c r="P147" s="52"/>
      <c r="Q147" s="52"/>
    </row>
    <row r="148" spans="15:17">
      <c r="O148" s="52"/>
      <c r="P148" s="52"/>
      <c r="Q148" s="52"/>
    </row>
    <row r="149" spans="15:17">
      <c r="O149" s="52"/>
      <c r="P149" s="52"/>
      <c r="Q149" s="52"/>
    </row>
    <row r="150" spans="15:17">
      <c r="O150" s="52"/>
      <c r="P150" s="52"/>
      <c r="Q150" s="52"/>
    </row>
    <row r="151" spans="15:17">
      <c r="O151" s="52"/>
      <c r="P151" s="52"/>
      <c r="Q151" s="52"/>
    </row>
    <row r="152" spans="15:17">
      <c r="O152" s="52"/>
      <c r="P152" s="52"/>
      <c r="Q152" s="52"/>
    </row>
    <row r="153" spans="15:17">
      <c r="O153" s="52"/>
      <c r="P153" s="52"/>
      <c r="Q153" s="52"/>
    </row>
    <row r="154" spans="15:17">
      <c r="O154" s="52"/>
      <c r="P154" s="52"/>
      <c r="Q154" s="52"/>
    </row>
    <row r="155" spans="15:17">
      <c r="O155" s="52"/>
      <c r="P155" s="52"/>
      <c r="Q155" s="52"/>
    </row>
    <row r="156" spans="15:17">
      <c r="O156" s="52"/>
      <c r="P156" s="52"/>
      <c r="Q156" s="52"/>
    </row>
    <row r="157" spans="15:17">
      <c r="O157" s="52"/>
      <c r="P157" s="52"/>
      <c r="Q157" s="52"/>
    </row>
    <row r="158" spans="15:17">
      <c r="O158" s="52"/>
      <c r="P158" s="52"/>
      <c r="Q158" s="52"/>
    </row>
    <row r="159" spans="15:17">
      <c r="O159" s="52"/>
      <c r="P159" s="52"/>
      <c r="Q159" s="52"/>
    </row>
    <row r="160" spans="15:17">
      <c r="O160" s="52"/>
      <c r="P160" s="52"/>
      <c r="Q160" s="52"/>
    </row>
    <row r="161" spans="15:17">
      <c r="O161" s="52"/>
      <c r="P161" s="52"/>
      <c r="Q161" s="52"/>
    </row>
    <row r="162" spans="15:17">
      <c r="O162" s="52"/>
      <c r="P162" s="52"/>
      <c r="Q162" s="52"/>
    </row>
    <row r="163" spans="15:17">
      <c r="O163" s="52"/>
      <c r="P163" s="52"/>
      <c r="Q163" s="52"/>
    </row>
    <row r="164" spans="15:17">
      <c r="O164" s="52"/>
      <c r="P164" s="52"/>
      <c r="Q164" s="52"/>
    </row>
    <row r="165" spans="15:17">
      <c r="O165" s="52"/>
      <c r="P165" s="52"/>
      <c r="Q165" s="52"/>
    </row>
    <row r="166" spans="15:17">
      <c r="O166" s="52"/>
      <c r="P166" s="52"/>
      <c r="Q166" s="52"/>
    </row>
    <row r="167" spans="15:17">
      <c r="O167" s="52"/>
      <c r="P167" s="52"/>
      <c r="Q167" s="52"/>
    </row>
    <row r="168" spans="15:17">
      <c r="O168" s="52"/>
      <c r="P168" s="52"/>
      <c r="Q168" s="52"/>
    </row>
    <row r="169" spans="15:17">
      <c r="O169" s="52"/>
      <c r="P169" s="52"/>
      <c r="Q169" s="52"/>
    </row>
    <row r="170" spans="15:17">
      <c r="O170" s="52"/>
      <c r="P170" s="52"/>
      <c r="Q170" s="52"/>
    </row>
    <row r="171" spans="15:17">
      <c r="O171" s="52"/>
      <c r="P171" s="52"/>
      <c r="Q171" s="52"/>
    </row>
    <row r="172" spans="15:17">
      <c r="O172" s="52"/>
      <c r="P172" s="52"/>
      <c r="Q172" s="52"/>
    </row>
    <row r="173" spans="15:17">
      <c r="O173" s="52"/>
      <c r="P173" s="52"/>
      <c r="Q173" s="52"/>
    </row>
    <row r="174" spans="15:17">
      <c r="O174" s="52"/>
      <c r="P174" s="52"/>
      <c r="Q174" s="52"/>
    </row>
    <row r="175" spans="15:17">
      <c r="O175" s="52"/>
      <c r="P175" s="52"/>
      <c r="Q175" s="52"/>
    </row>
    <row r="176" spans="15:17">
      <c r="O176" s="52"/>
      <c r="P176" s="52"/>
      <c r="Q176" s="52"/>
    </row>
    <row r="177" spans="15:17">
      <c r="O177" s="52"/>
      <c r="P177" s="52"/>
      <c r="Q177" s="52"/>
    </row>
    <row r="178" spans="15:17">
      <c r="O178" s="52"/>
      <c r="P178" s="52"/>
      <c r="Q178" s="52"/>
    </row>
    <row r="179" spans="15:17">
      <c r="O179" s="52"/>
      <c r="P179" s="52"/>
      <c r="Q179" s="52"/>
    </row>
    <row r="180" spans="15:17">
      <c r="O180" s="52"/>
      <c r="P180" s="52"/>
      <c r="Q180" s="52"/>
    </row>
    <row r="181" spans="15:17">
      <c r="O181" s="52"/>
      <c r="P181" s="52"/>
      <c r="Q181" s="52"/>
    </row>
    <row r="182" spans="15:17">
      <c r="O182" s="52"/>
      <c r="P182" s="52"/>
      <c r="Q182" s="52"/>
    </row>
    <row r="183" spans="15:17">
      <c r="O183" s="52"/>
      <c r="P183" s="52"/>
      <c r="Q183" s="52"/>
    </row>
    <row r="184" spans="15:17">
      <c r="O184" s="52"/>
      <c r="P184" s="52"/>
      <c r="Q184" s="52"/>
    </row>
    <row r="185" spans="15:17">
      <c r="O185" s="52"/>
      <c r="P185" s="52"/>
      <c r="Q185" s="52"/>
    </row>
    <row r="186" spans="15:17">
      <c r="O186" s="52"/>
      <c r="P186" s="52"/>
      <c r="Q186" s="52"/>
    </row>
    <row r="187" spans="15:17">
      <c r="O187" s="52"/>
      <c r="P187" s="52"/>
      <c r="Q187" s="52"/>
    </row>
    <row r="188" spans="15:17">
      <c r="O188" s="52"/>
      <c r="P188" s="52"/>
      <c r="Q188" s="52"/>
    </row>
    <row r="189" spans="15:17">
      <c r="O189" s="52"/>
      <c r="P189" s="52"/>
      <c r="Q189" s="52"/>
    </row>
    <row r="190" spans="15:17">
      <c r="O190" s="52"/>
      <c r="P190" s="52"/>
      <c r="Q190" s="52"/>
    </row>
    <row r="191" spans="15:17">
      <c r="O191" s="52"/>
      <c r="P191" s="52"/>
      <c r="Q191" s="52"/>
    </row>
    <row r="192" spans="15:17">
      <c r="O192" s="52"/>
      <c r="P192" s="52"/>
      <c r="Q192" s="52"/>
    </row>
    <row r="193" spans="15:17">
      <c r="O193" s="52"/>
      <c r="P193" s="52"/>
      <c r="Q193" s="52"/>
    </row>
    <row r="194" spans="15:17">
      <c r="O194" s="52"/>
      <c r="P194" s="52"/>
      <c r="Q194" s="52"/>
    </row>
    <row r="195" spans="15:17">
      <c r="O195" s="52"/>
      <c r="P195" s="52"/>
      <c r="Q195" s="52"/>
    </row>
    <row r="196" spans="15:17">
      <c r="O196" s="52"/>
      <c r="P196" s="52"/>
      <c r="Q196" s="52"/>
    </row>
    <row r="197" spans="15:17">
      <c r="O197" s="52"/>
      <c r="P197" s="52"/>
      <c r="Q197" s="52"/>
    </row>
    <row r="198" spans="15:17">
      <c r="O198" s="52"/>
      <c r="P198" s="52"/>
      <c r="Q198" s="52"/>
    </row>
    <row r="199" spans="15:17">
      <c r="O199" s="52"/>
      <c r="P199" s="52"/>
      <c r="Q199" s="52"/>
    </row>
    <row r="200" spans="15:17">
      <c r="O200" s="52"/>
      <c r="P200" s="52"/>
      <c r="Q200" s="52"/>
    </row>
    <row r="201" spans="15:17">
      <c r="O201" s="52"/>
      <c r="P201" s="52"/>
      <c r="Q201" s="52"/>
    </row>
    <row r="202" spans="15:17">
      <c r="O202" s="52"/>
      <c r="P202" s="52"/>
      <c r="Q202" s="52"/>
    </row>
    <row r="203" spans="15:17">
      <c r="O203" s="52"/>
      <c r="P203" s="52"/>
      <c r="Q203" s="52"/>
    </row>
    <row r="204" spans="15:17">
      <c r="O204" s="52"/>
      <c r="P204" s="52"/>
      <c r="Q204" s="52"/>
    </row>
    <row r="205" spans="15:17">
      <c r="O205" s="52"/>
      <c r="P205" s="52"/>
      <c r="Q205" s="52"/>
    </row>
    <row r="206" spans="15:17">
      <c r="O206" s="52"/>
      <c r="P206" s="52"/>
      <c r="Q206" s="52"/>
    </row>
    <row r="207" spans="15:17">
      <c r="O207" s="52"/>
      <c r="P207" s="52"/>
      <c r="Q207" s="52"/>
    </row>
    <row r="208" spans="15:17">
      <c r="O208" s="52"/>
      <c r="P208" s="52"/>
      <c r="Q208" s="52"/>
    </row>
    <row r="209" spans="15:17">
      <c r="O209" s="52"/>
      <c r="P209" s="52"/>
      <c r="Q209" s="52"/>
    </row>
    <row r="210" spans="15:17">
      <c r="O210" s="52"/>
      <c r="P210" s="52"/>
      <c r="Q210" s="52"/>
    </row>
    <row r="211" spans="15:17">
      <c r="O211" s="52"/>
      <c r="P211" s="52"/>
      <c r="Q211" s="52"/>
    </row>
    <row r="212" spans="15:17">
      <c r="O212" s="52"/>
      <c r="P212" s="52"/>
      <c r="Q212" s="52"/>
    </row>
    <row r="213" spans="15:17">
      <c r="O213" s="52"/>
      <c r="P213" s="52"/>
      <c r="Q213" s="52"/>
    </row>
    <row r="214" spans="15:17">
      <c r="O214" s="52"/>
      <c r="P214" s="52"/>
      <c r="Q214" s="52"/>
    </row>
    <row r="215" spans="15:17">
      <c r="O215" s="52"/>
      <c r="P215" s="52"/>
      <c r="Q215" s="52"/>
    </row>
    <row r="216" spans="15:17">
      <c r="O216" s="52"/>
      <c r="P216" s="52"/>
      <c r="Q216" s="52"/>
    </row>
    <row r="217" spans="15:17">
      <c r="O217" s="52"/>
      <c r="P217" s="52"/>
      <c r="Q217" s="52"/>
    </row>
    <row r="218" spans="15:17">
      <c r="O218" s="52"/>
      <c r="P218" s="52"/>
      <c r="Q218" s="52"/>
    </row>
    <row r="219" spans="15:17">
      <c r="O219" s="52"/>
      <c r="P219" s="52"/>
      <c r="Q219" s="52"/>
    </row>
    <row r="220" spans="15:17">
      <c r="O220" s="52"/>
      <c r="P220" s="52"/>
      <c r="Q220" s="52"/>
    </row>
    <row r="221" spans="15:17">
      <c r="O221" s="52"/>
      <c r="P221" s="52"/>
      <c r="Q221" s="52"/>
    </row>
    <row r="222" spans="15:17">
      <c r="O222" s="52"/>
      <c r="P222" s="52"/>
      <c r="Q222" s="52"/>
    </row>
    <row r="223" spans="15:17">
      <c r="O223" s="52"/>
      <c r="P223" s="52"/>
      <c r="Q223" s="52"/>
    </row>
    <row r="224" spans="15:17">
      <c r="O224" s="52"/>
      <c r="P224" s="52"/>
      <c r="Q224" s="52"/>
    </row>
    <row r="225" spans="15:17">
      <c r="O225" s="52"/>
      <c r="P225" s="52"/>
      <c r="Q225" s="52"/>
    </row>
    <row r="226" spans="15:17">
      <c r="O226" s="52"/>
      <c r="P226" s="52"/>
      <c r="Q226" s="52"/>
    </row>
    <row r="227" spans="15:17">
      <c r="O227" s="52"/>
      <c r="P227" s="52"/>
      <c r="Q227" s="52"/>
    </row>
    <row r="228" spans="15:17">
      <c r="O228" s="52"/>
      <c r="P228" s="52"/>
      <c r="Q228" s="52"/>
    </row>
    <row r="229" spans="15:17">
      <c r="O229" s="52"/>
      <c r="P229" s="52"/>
      <c r="Q229" s="52"/>
    </row>
    <row r="230" spans="15:17">
      <c r="O230" s="52"/>
      <c r="P230" s="52"/>
      <c r="Q230" s="52"/>
    </row>
    <row r="231" spans="15:17">
      <c r="O231" s="52"/>
      <c r="P231" s="52"/>
      <c r="Q231" s="52"/>
    </row>
    <row r="232" spans="15:17">
      <c r="O232" s="52"/>
      <c r="P232" s="52"/>
      <c r="Q232" s="52"/>
    </row>
    <row r="233" spans="15:17">
      <c r="O233" s="52"/>
      <c r="P233" s="52"/>
      <c r="Q233" s="52"/>
    </row>
    <row r="234" spans="15:17">
      <c r="O234" s="52"/>
      <c r="P234" s="52"/>
      <c r="Q234" s="52"/>
    </row>
    <row r="235" spans="15:17">
      <c r="O235" s="52"/>
      <c r="P235" s="52"/>
      <c r="Q235" s="52"/>
    </row>
    <row r="236" spans="15:17">
      <c r="O236" s="52"/>
      <c r="P236" s="52"/>
      <c r="Q236" s="52"/>
    </row>
    <row r="237" spans="15:17">
      <c r="O237" s="52"/>
      <c r="P237" s="52"/>
      <c r="Q237" s="52"/>
    </row>
    <row r="238" spans="15:17">
      <c r="O238" s="52"/>
      <c r="P238" s="52"/>
      <c r="Q238" s="52"/>
    </row>
    <row r="239" spans="15:17">
      <c r="O239" s="52"/>
      <c r="P239" s="52"/>
      <c r="Q239" s="52"/>
    </row>
    <row r="240" spans="15:17">
      <c r="O240" s="52"/>
      <c r="P240" s="52"/>
      <c r="Q240" s="52"/>
    </row>
    <row r="241" spans="15:17">
      <c r="O241" s="52"/>
      <c r="P241" s="52"/>
      <c r="Q241" s="52"/>
    </row>
    <row r="242" spans="15:17">
      <c r="O242" s="52"/>
      <c r="P242" s="52"/>
      <c r="Q242" s="52"/>
    </row>
    <row r="243" spans="15:17">
      <c r="O243" s="52"/>
      <c r="P243" s="52"/>
      <c r="Q243" s="52"/>
    </row>
    <row r="244" spans="15:17">
      <c r="O244" s="52"/>
      <c r="P244" s="52"/>
      <c r="Q244" s="52"/>
    </row>
    <row r="245" spans="15:17">
      <c r="O245" s="52"/>
      <c r="P245" s="52"/>
      <c r="Q245" s="52"/>
    </row>
    <row r="246" spans="15:17">
      <c r="O246" s="52"/>
      <c r="P246" s="52"/>
      <c r="Q246" s="52"/>
    </row>
    <row r="247" spans="15:17">
      <c r="O247" s="52"/>
      <c r="P247" s="52"/>
      <c r="Q247" s="52"/>
    </row>
    <row r="248" spans="15:17">
      <c r="O248" s="52"/>
      <c r="P248" s="52"/>
      <c r="Q248" s="52"/>
    </row>
    <row r="249" spans="15:17">
      <c r="O249" s="52"/>
      <c r="P249" s="52"/>
      <c r="Q249" s="52"/>
    </row>
    <row r="250" spans="15:17">
      <c r="O250" s="52"/>
      <c r="P250" s="52"/>
      <c r="Q250" s="52"/>
    </row>
    <row r="251" spans="15:17">
      <c r="O251" s="52"/>
      <c r="P251" s="52"/>
      <c r="Q251" s="52"/>
    </row>
    <row r="252" spans="15:17">
      <c r="O252" s="52"/>
      <c r="P252" s="52"/>
      <c r="Q252" s="52"/>
    </row>
    <row r="253" spans="15:17">
      <c r="O253" s="52"/>
      <c r="P253" s="52"/>
      <c r="Q253" s="52"/>
    </row>
    <row r="254" spans="15:17">
      <c r="O254" s="52"/>
      <c r="P254" s="52"/>
      <c r="Q254" s="52"/>
    </row>
    <row r="255" spans="15:17">
      <c r="O255" s="52"/>
      <c r="P255" s="52"/>
      <c r="Q255" s="52"/>
    </row>
    <row r="256" spans="15:17">
      <c r="O256" s="52"/>
      <c r="P256" s="52"/>
      <c r="Q256" s="52"/>
    </row>
    <row r="257" spans="15:17">
      <c r="O257" s="52"/>
      <c r="P257" s="52"/>
      <c r="Q257" s="52"/>
    </row>
    <row r="258" spans="15:17">
      <c r="O258" s="52"/>
      <c r="P258" s="52"/>
      <c r="Q258" s="52"/>
    </row>
    <row r="259" spans="15:17">
      <c r="O259" s="52"/>
      <c r="P259" s="52"/>
      <c r="Q259" s="52"/>
    </row>
    <row r="260" spans="15:17">
      <c r="O260" s="52"/>
      <c r="P260" s="52"/>
      <c r="Q260" s="52"/>
    </row>
    <row r="261" spans="15:17">
      <c r="O261" s="52"/>
      <c r="P261" s="52"/>
      <c r="Q261" s="52"/>
    </row>
    <row r="262" spans="15:17">
      <c r="O262" s="52"/>
      <c r="P262" s="52"/>
      <c r="Q262" s="52"/>
    </row>
    <row r="263" spans="15:17">
      <c r="O263" s="52"/>
      <c r="P263" s="52"/>
      <c r="Q263" s="52"/>
    </row>
    <row r="264" spans="15:17">
      <c r="O264" s="52"/>
      <c r="P264" s="52"/>
      <c r="Q264" s="52"/>
    </row>
    <row r="265" spans="15:17">
      <c r="O265" s="52"/>
      <c r="P265" s="52"/>
      <c r="Q265" s="52"/>
    </row>
    <row r="266" spans="15:17">
      <c r="O266" s="52"/>
      <c r="P266" s="52"/>
      <c r="Q266" s="52"/>
    </row>
    <row r="267" spans="15:17">
      <c r="O267" s="52"/>
      <c r="P267" s="52"/>
      <c r="Q267" s="52"/>
    </row>
    <row r="268" spans="15:17">
      <c r="O268" s="52"/>
      <c r="P268" s="52"/>
      <c r="Q268" s="52"/>
    </row>
    <row r="269" spans="15:17">
      <c r="O269" s="52"/>
      <c r="P269" s="52"/>
      <c r="Q269" s="52"/>
    </row>
    <row r="270" spans="15:17">
      <c r="O270" s="52"/>
      <c r="P270" s="52"/>
      <c r="Q270" s="52"/>
    </row>
    <row r="271" spans="15:17">
      <c r="O271" s="52"/>
      <c r="P271" s="52"/>
      <c r="Q271" s="52"/>
    </row>
    <row r="272" spans="15:17">
      <c r="O272" s="52"/>
      <c r="P272" s="52"/>
      <c r="Q272" s="52"/>
    </row>
    <row r="273" spans="15:17">
      <c r="O273" s="52"/>
      <c r="P273" s="52"/>
      <c r="Q273" s="52"/>
    </row>
    <row r="274" spans="15:17">
      <c r="O274" s="52"/>
      <c r="P274" s="52"/>
      <c r="Q274" s="52"/>
    </row>
    <row r="275" spans="15:17">
      <c r="O275" s="52"/>
      <c r="P275" s="52"/>
      <c r="Q275" s="52"/>
    </row>
    <row r="276" spans="15:17">
      <c r="O276" s="52"/>
      <c r="P276" s="52"/>
      <c r="Q276" s="52"/>
    </row>
    <row r="277" spans="15:17">
      <c r="O277" s="52"/>
      <c r="P277" s="52"/>
      <c r="Q277" s="52"/>
    </row>
    <row r="278" spans="15:17">
      <c r="O278" s="52"/>
      <c r="P278" s="52"/>
      <c r="Q278" s="52"/>
    </row>
    <row r="279" spans="15:17">
      <c r="O279" s="52"/>
      <c r="P279" s="52"/>
      <c r="Q279" s="52"/>
    </row>
    <row r="280" spans="15:17">
      <c r="O280" s="52"/>
      <c r="P280" s="52"/>
      <c r="Q280" s="52"/>
    </row>
    <row r="281" spans="15:17">
      <c r="O281" s="52"/>
      <c r="P281" s="52"/>
      <c r="Q281" s="52"/>
    </row>
    <row r="282" spans="15:17">
      <c r="O282" s="52"/>
      <c r="P282" s="52"/>
      <c r="Q282" s="52"/>
    </row>
    <row r="283" spans="15:17">
      <c r="O283" s="52"/>
      <c r="P283" s="52"/>
      <c r="Q283" s="52"/>
    </row>
    <row r="284" spans="15:17">
      <c r="O284" s="52"/>
      <c r="P284" s="52"/>
      <c r="Q284" s="52"/>
    </row>
    <row r="285" spans="15:17">
      <c r="O285" s="52"/>
      <c r="P285" s="52"/>
      <c r="Q285" s="52"/>
    </row>
    <row r="286" spans="15:17">
      <c r="O286" s="52"/>
      <c r="P286" s="52"/>
      <c r="Q286" s="52"/>
    </row>
    <row r="287" spans="15:17">
      <c r="O287" s="52"/>
      <c r="P287" s="52"/>
      <c r="Q287" s="52"/>
    </row>
    <row r="288" spans="15:17">
      <c r="O288" s="52"/>
      <c r="P288" s="52"/>
      <c r="Q288" s="52"/>
    </row>
    <row r="289" spans="15:17">
      <c r="O289" s="52"/>
      <c r="P289" s="52"/>
      <c r="Q289" s="52"/>
    </row>
    <row r="290" spans="15:17">
      <c r="O290" s="52"/>
      <c r="P290" s="52"/>
      <c r="Q290" s="52"/>
    </row>
    <row r="291" spans="15:17">
      <c r="O291" s="52"/>
      <c r="P291" s="52"/>
      <c r="Q291" s="52"/>
    </row>
    <row r="292" spans="15:17">
      <c r="O292" s="52"/>
      <c r="P292" s="52"/>
      <c r="Q292" s="52"/>
    </row>
    <row r="293" spans="15:17">
      <c r="O293" s="52"/>
      <c r="P293" s="52"/>
      <c r="Q293" s="52"/>
    </row>
    <row r="294" spans="15:17">
      <c r="O294" s="52"/>
      <c r="P294" s="52"/>
      <c r="Q294" s="52"/>
    </row>
    <row r="295" spans="15:17">
      <c r="O295" s="52"/>
      <c r="P295" s="52"/>
      <c r="Q295" s="52"/>
    </row>
    <row r="296" spans="15:17">
      <c r="O296" s="52"/>
      <c r="P296" s="52"/>
      <c r="Q296" s="52"/>
    </row>
    <row r="297" spans="15:17">
      <c r="O297" s="52"/>
      <c r="P297" s="52"/>
      <c r="Q297" s="52"/>
    </row>
    <row r="298" spans="15:17">
      <c r="O298" s="52"/>
      <c r="P298" s="52"/>
      <c r="Q298" s="52"/>
    </row>
    <row r="299" spans="15:17">
      <c r="O299" s="52"/>
      <c r="P299" s="52"/>
      <c r="Q299" s="52"/>
    </row>
    <row r="300" spans="15:17">
      <c r="O300" s="52"/>
      <c r="P300" s="52"/>
      <c r="Q300" s="52"/>
    </row>
    <row r="301" spans="15:17">
      <c r="O301" s="52"/>
      <c r="P301" s="52"/>
      <c r="Q301" s="52"/>
    </row>
    <row r="302" spans="15:17">
      <c r="O302" s="52"/>
      <c r="P302" s="52"/>
      <c r="Q302" s="52"/>
    </row>
    <row r="303" spans="15:17">
      <c r="O303" s="52"/>
      <c r="P303" s="52"/>
      <c r="Q303" s="52"/>
    </row>
    <row r="304" spans="15:17">
      <c r="O304" s="52"/>
      <c r="P304" s="52"/>
      <c r="Q304" s="52"/>
    </row>
    <row r="305" spans="15:17">
      <c r="O305" s="52"/>
      <c r="P305" s="52"/>
      <c r="Q305" s="52"/>
    </row>
    <row r="306" spans="15:17">
      <c r="O306" s="52"/>
      <c r="P306" s="52"/>
      <c r="Q306" s="52"/>
    </row>
    <row r="307" spans="15:17">
      <c r="O307" s="52"/>
      <c r="P307" s="52"/>
      <c r="Q307" s="52"/>
    </row>
    <row r="308" spans="15:17">
      <c r="O308" s="52"/>
      <c r="P308" s="52"/>
      <c r="Q308" s="52"/>
    </row>
    <row r="309" spans="15:17">
      <c r="O309" s="52"/>
      <c r="P309" s="52"/>
      <c r="Q309" s="52"/>
    </row>
    <row r="310" spans="15:17">
      <c r="O310" s="52"/>
      <c r="P310" s="52"/>
      <c r="Q310" s="52"/>
    </row>
    <row r="311" spans="15:17">
      <c r="O311" s="52"/>
      <c r="P311" s="52"/>
      <c r="Q311" s="52"/>
    </row>
    <row r="312" spans="15:17">
      <c r="O312" s="52"/>
      <c r="P312" s="52"/>
      <c r="Q312" s="52"/>
    </row>
    <row r="313" spans="15:17">
      <c r="O313" s="52"/>
      <c r="P313" s="52"/>
      <c r="Q313" s="52"/>
    </row>
    <row r="314" spans="15:17">
      <c r="O314" s="52"/>
      <c r="P314" s="52"/>
      <c r="Q314" s="52"/>
    </row>
    <row r="315" spans="15:17">
      <c r="O315" s="52"/>
      <c r="P315" s="52"/>
      <c r="Q315" s="52"/>
    </row>
    <row r="316" spans="15:17">
      <c r="O316" s="52"/>
      <c r="P316" s="52"/>
      <c r="Q316" s="52"/>
    </row>
    <row r="317" spans="15:17">
      <c r="O317" s="52"/>
      <c r="P317" s="52"/>
      <c r="Q317" s="52"/>
    </row>
    <row r="318" spans="15:17">
      <c r="O318" s="52"/>
      <c r="P318" s="52"/>
      <c r="Q318" s="52"/>
    </row>
    <row r="319" spans="15:17">
      <c r="O319" s="52"/>
      <c r="P319" s="52"/>
      <c r="Q319" s="52"/>
    </row>
    <row r="320" spans="15:17">
      <c r="O320" s="52"/>
      <c r="P320" s="52"/>
      <c r="Q320" s="52"/>
    </row>
    <row r="321" spans="15:17">
      <c r="O321" s="52"/>
      <c r="P321" s="52"/>
      <c r="Q321" s="52"/>
    </row>
    <row r="322" spans="15:17">
      <c r="O322" s="52"/>
      <c r="P322" s="52"/>
      <c r="Q322" s="52"/>
    </row>
    <row r="323" spans="15:17">
      <c r="O323" s="52"/>
      <c r="P323" s="52"/>
      <c r="Q323" s="52"/>
    </row>
    <row r="324" spans="15:17">
      <c r="O324" s="52"/>
      <c r="P324" s="52"/>
      <c r="Q324" s="52"/>
    </row>
    <row r="325" spans="15:17">
      <c r="O325" s="52"/>
      <c r="P325" s="52"/>
      <c r="Q325" s="52"/>
    </row>
    <row r="326" spans="15:17">
      <c r="O326" s="52"/>
      <c r="P326" s="52"/>
      <c r="Q326" s="52"/>
    </row>
    <row r="327" spans="15:17">
      <c r="O327" s="52"/>
      <c r="P327" s="52"/>
      <c r="Q327" s="52"/>
    </row>
    <row r="328" spans="15:17">
      <c r="O328" s="52"/>
      <c r="P328" s="52"/>
      <c r="Q328" s="52"/>
    </row>
  </sheetData>
  <customSheetViews>
    <customSheetView guid="{7FB0AFFB-120C-44F6-AE2F-B98FECB987FB}" scale="90" showPageBreaks="1" fitToPage="1" printArea="1" view="pageBreakPreview" topLeftCell="A79">
      <selection activeCell="O91" sqref="O91"/>
      <pageMargins left="0.78740157480314965" right="0.78740157480314965" top="0.59055118110236227" bottom="0.39370078740157483" header="0.51181102362204722" footer="0.51181102362204722"/>
      <pageSetup paperSize="12" scale="58" orientation="portrait" useFirstPageNumber="1" r:id="rId1"/>
      <headerFooter alignWithMargins="0"/>
    </customSheetView>
    <customSheetView guid="{780F8241-B9EF-4977-BFA6-69BAC3A67436}" scale="90" showPageBreaks="1" fitToPage="1" printArea="1" view="pageBreakPreview" topLeftCell="A13">
      <selection activeCell="C90" sqref="C90"/>
      <pageMargins left="0.78740157480314965" right="0.78740157480314965" top="0.59055118110236227" bottom="0.39370078740157483" header="0.51181102362204722" footer="0.51181102362204722"/>
      <pageSetup paperSize="12" scale="58" orientation="portrait" useFirstPageNumber="1" r:id="rId2"/>
      <headerFooter alignWithMargins="0"/>
    </customSheetView>
    <customSheetView guid="{A3F790B1-952B-48DD-9D6D-E7E0D31580FB}" scale="70" showPageBreaks="1" fitToPage="1" printArea="1" topLeftCell="A4">
      <selection activeCell="D89" sqref="D89"/>
      <pageMargins left="0.78740157480314965" right="0.78740157480314965" top="0.59055118110236227" bottom="0.39370078740157483" header="0.51181102362204722" footer="0.51181102362204722"/>
      <pageSetup paperSize="12" scale="58" orientation="portrait" useFirstPageNumber="1" r:id="rId3"/>
      <headerFooter alignWithMargins="0"/>
    </customSheetView>
    <customSheetView guid="{BF811D15-25F5-4C8E-B099-D0CDA2479563}" scale="70" showPageBreaks="1" fitToPage="1" printArea="1" topLeftCell="A76">
      <selection activeCell="D89" sqref="D89"/>
      <pageMargins left="0.78740157480314965" right="0.78740157480314965" top="0.59055118110236227" bottom="0.39370078740157483" header="0.51181102362204722" footer="0.51181102362204722"/>
      <pageSetup paperSize="12" scale="58" orientation="portrait" useFirstPageNumber="1" r:id="rId4"/>
      <headerFooter alignWithMargins="0"/>
    </customSheetView>
    <customSheetView guid="{029DB359-2AC5-459B-8994-303CD8A084F6}" scale="90" showPageBreaks="1" fitToPage="1" printArea="1" view="pageBreakPreview" topLeftCell="A64">
      <selection activeCell="R79" sqref="R79"/>
      <pageMargins left="0.78740157480314965" right="0.78740157480314965" top="0.59055118110236227" bottom="0.39370078740157483" header="0.51181102362204722" footer="0.51181102362204722"/>
      <pageSetup paperSize="12" scale="57" orientation="portrait" useFirstPageNumber="1" r:id="rId5"/>
      <headerFooter alignWithMargins="0"/>
    </customSheetView>
  </customSheetViews>
  <mergeCells count="68">
    <mergeCell ref="C76:D76"/>
    <mergeCell ref="G71:H73"/>
    <mergeCell ref="G74:H74"/>
    <mergeCell ref="G75:H75"/>
    <mergeCell ref="G76:H76"/>
    <mergeCell ref="K77:L77"/>
    <mergeCell ref="G77:H77"/>
    <mergeCell ref="K75:L75"/>
    <mergeCell ref="K76:L76"/>
    <mergeCell ref="I71:J72"/>
    <mergeCell ref="I73:J73"/>
    <mergeCell ref="I74:J74"/>
    <mergeCell ref="I75:J75"/>
    <mergeCell ref="I76:J76"/>
    <mergeCell ref="K71:L72"/>
    <mergeCell ref="K73:L73"/>
    <mergeCell ref="K74:L74"/>
    <mergeCell ref="I77:J77"/>
    <mergeCell ref="B52:B54"/>
    <mergeCell ref="C52:C54"/>
    <mergeCell ref="K52:K54"/>
    <mergeCell ref="E52:E54"/>
    <mergeCell ref="F52:F54"/>
    <mergeCell ref="A2:S2"/>
    <mergeCell ref="D11:I11"/>
    <mergeCell ref="Q52:Q54"/>
    <mergeCell ref="B42:C42"/>
    <mergeCell ref="B17:Q17"/>
    <mergeCell ref="B18:Q18"/>
    <mergeCell ref="P45:Q45"/>
    <mergeCell ref="I52:I54"/>
    <mergeCell ref="J52:J54"/>
    <mergeCell ref="B40:C40"/>
    <mergeCell ref="B48:C48"/>
    <mergeCell ref="B47:C47"/>
    <mergeCell ref="B41:C41"/>
    <mergeCell ref="P43:Q43"/>
    <mergeCell ref="B43:B44"/>
    <mergeCell ref="L52:L53"/>
    <mergeCell ref="O76:P76"/>
    <mergeCell ref="C14:H14"/>
    <mergeCell ref="B45:C45"/>
    <mergeCell ref="B46:C46"/>
    <mergeCell ref="P44:Q44"/>
    <mergeCell ref="G52:G54"/>
    <mergeCell ref="H52:H54"/>
    <mergeCell ref="O71:P73"/>
    <mergeCell ref="O74:P74"/>
    <mergeCell ref="O75:P75"/>
    <mergeCell ref="C25:D25"/>
    <mergeCell ref="N71:N73"/>
    <mergeCell ref="B71:B73"/>
    <mergeCell ref="C71:C73"/>
    <mergeCell ref="E71:E73"/>
    <mergeCell ref="P42:R42"/>
    <mergeCell ref="C13:H13"/>
    <mergeCell ref="P52:P54"/>
    <mergeCell ref="C75:D75"/>
    <mergeCell ref="C63:D63"/>
    <mergeCell ref="C62:D62"/>
    <mergeCell ref="M52:M53"/>
    <mergeCell ref="M71:M73"/>
    <mergeCell ref="P64:Q64"/>
    <mergeCell ref="F71:F73"/>
    <mergeCell ref="N52:N53"/>
    <mergeCell ref="Q71:Q73"/>
    <mergeCell ref="O52:O54"/>
    <mergeCell ref="C16:Q16"/>
  </mergeCells>
  <phoneticPr fontId="3"/>
  <dataValidations count="3">
    <dataValidation type="list" allowBlank="1" showInputMessage="1" showErrorMessage="1" sqref="P55:P63" xr:uid="{9E9F4864-7409-4D3F-AD3C-52AE1890149E}">
      <formula1>"公共交通機関,学校の借上げバス,自家用自動車"</formula1>
    </dataValidation>
    <dataValidation type="list" allowBlank="1" showInputMessage="1" showErrorMessage="1" sqref="G74:G77 H77" xr:uid="{D7059BD8-39CD-4740-8D33-81737654ACF3}">
      <formula1>"Ⅰ類,Ⅱ類,Ⅲ類"</formula1>
    </dataValidation>
    <dataValidation type="list" allowBlank="1" showInputMessage="1" showErrorMessage="1" sqref="I74:I76 K74:K76" xr:uid="{C640E466-5E77-47FB-8356-592AD074311B}">
      <formula1>"○"</formula1>
    </dataValidation>
  </dataValidations>
  <pageMargins left="0.78740157480314965" right="0.78740157480314965" top="0.59055118110236227" bottom="0.39370078740157483" header="0.51181102362204722" footer="0.51181102362204722"/>
  <pageSetup paperSize="9" scale="49" orientation="portrait" useFirstPageNumber="1" r:id="rId6"/>
  <headerFooter alignWithMargins="0"/>
  <ignoredErrors>
    <ignoredError sqref="B29 B11:B14" numberStoredAsText="1"/>
  </ignoredErrors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5" tint="0.39997558519241921"/>
    <pageSetUpPr fitToPage="1"/>
  </sheetPr>
  <dimension ref="A1:S38"/>
  <sheetViews>
    <sheetView showGridLines="0" showZeros="0" view="pageBreakPreview" topLeftCell="A4" zoomScale="75" zoomScaleNormal="100" zoomScaleSheetLayoutView="100" workbookViewId="0">
      <selection activeCell="A3" sqref="A3:H3"/>
    </sheetView>
  </sheetViews>
  <sheetFormatPr defaultColWidth="9" defaultRowHeight="13.5"/>
  <cols>
    <col min="1" max="1" width="3.875" style="20" customWidth="1"/>
    <col min="2" max="2" width="9.75" style="20" customWidth="1"/>
    <col min="3" max="3" width="17.125" style="20" customWidth="1"/>
    <col min="4" max="4" width="5.625" style="20" customWidth="1"/>
    <col min="5" max="5" width="13.75" style="20" customWidth="1"/>
    <col min="6" max="7" width="15.625" style="20" customWidth="1"/>
    <col min="8" max="8" width="29.625" style="20" customWidth="1"/>
    <col min="9" max="16384" width="9" style="20"/>
  </cols>
  <sheetData>
    <row r="1" spans="1:19" ht="15" customHeight="1">
      <c r="A1" s="507" t="s">
        <v>441</v>
      </c>
      <c r="B1" s="507"/>
      <c r="C1" s="507"/>
      <c r="D1" s="507"/>
      <c r="E1" s="507"/>
      <c r="F1" s="507"/>
      <c r="G1" s="48"/>
      <c r="H1" s="46" t="str">
        <f>D7</f>
        <v/>
      </c>
    </row>
    <row r="3" spans="1:19" ht="18.75" customHeight="1">
      <c r="A3" s="527" t="str">
        <f>'様式4-Ⅰ意「Ⅰ類」'!A3</f>
        <v>第7３回 関東地区学校農業クラブ連盟大会令和４年度茨城大会　意見発表会　参加申込書</v>
      </c>
      <c r="B3" s="527"/>
      <c r="C3" s="527"/>
      <c r="D3" s="527"/>
      <c r="E3" s="527"/>
      <c r="F3" s="527"/>
      <c r="G3" s="527"/>
      <c r="H3" s="5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.75" customHeight="1">
      <c r="A4" s="21"/>
      <c r="B4" s="21"/>
      <c r="C4" s="21"/>
      <c r="D4" s="21"/>
      <c r="E4" s="21"/>
      <c r="F4" s="21"/>
      <c r="G4" s="21"/>
      <c r="H4" s="21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8.75" customHeight="1">
      <c r="A5" s="20">
        <v>1</v>
      </c>
      <c r="B5" s="20" t="s">
        <v>37</v>
      </c>
    </row>
    <row r="6" spans="1:19" ht="30" customHeight="1">
      <c r="B6" s="516" t="s">
        <v>8</v>
      </c>
      <c r="C6" s="517"/>
      <c r="D6" s="345" t="str">
        <f>IF(様式１!C4="","",様式１!C4)</f>
        <v/>
      </c>
      <c r="E6" s="345"/>
      <c r="F6" s="345"/>
      <c r="G6" s="49"/>
    </row>
    <row r="7" spans="1:19" ht="30" customHeight="1">
      <c r="B7" s="516" t="s">
        <v>9</v>
      </c>
      <c r="C7" s="517"/>
      <c r="D7" s="515" t="str">
        <f>IF(様式１!C5="","",様式１!C5)</f>
        <v/>
      </c>
      <c r="E7" s="515"/>
      <c r="F7" s="515"/>
      <c r="G7" s="49"/>
    </row>
    <row r="8" spans="1:19" ht="30" customHeight="1">
      <c r="B8" s="516" t="s">
        <v>11</v>
      </c>
      <c r="C8" s="517"/>
      <c r="D8" s="515" t="str">
        <f>IF(様式１!C6="","",様式１!C6)</f>
        <v/>
      </c>
      <c r="E8" s="515"/>
      <c r="F8" s="515"/>
      <c r="G8" s="49"/>
    </row>
    <row r="9" spans="1:19" ht="30" customHeight="1">
      <c r="B9" s="528" t="s">
        <v>38</v>
      </c>
      <c r="C9" s="157" t="s">
        <v>314</v>
      </c>
      <c r="D9" s="515" t="str">
        <f>IF(様式１!C7="","",様式１!C7)</f>
        <v/>
      </c>
      <c r="E9" s="515"/>
      <c r="F9" s="515"/>
      <c r="G9" s="49"/>
    </row>
    <row r="10" spans="1:19" ht="30" customHeight="1">
      <c r="B10" s="529"/>
      <c r="C10" s="157" t="s">
        <v>13</v>
      </c>
      <c r="D10" s="515" t="str">
        <f>IF(様式１!C8="","",様式１!C8)</f>
        <v/>
      </c>
      <c r="E10" s="515"/>
      <c r="F10" s="515"/>
      <c r="G10" s="49"/>
    </row>
    <row r="11" spans="1:19" ht="30" customHeight="1">
      <c r="B11" s="516" t="s">
        <v>15</v>
      </c>
      <c r="C11" s="517"/>
      <c r="D11" s="515" t="str">
        <f>IF(様式１!C9="","",様式１!C9)</f>
        <v/>
      </c>
      <c r="E11" s="515"/>
      <c r="F11" s="515"/>
      <c r="G11" s="49"/>
    </row>
    <row r="12" spans="1:19" ht="30" customHeight="1">
      <c r="B12" s="516" t="s">
        <v>16</v>
      </c>
      <c r="C12" s="517"/>
      <c r="D12" s="515" t="str">
        <f>IF(様式１!C10="","",様式１!C10)</f>
        <v/>
      </c>
      <c r="E12" s="515"/>
      <c r="F12" s="515"/>
      <c r="G12" s="49"/>
    </row>
    <row r="13" spans="1:19" ht="30" customHeight="1">
      <c r="B13" s="516" t="s">
        <v>36</v>
      </c>
      <c r="C13" s="517"/>
      <c r="D13" s="518">
        <f>様式１!C11</f>
        <v>0</v>
      </c>
      <c r="E13" s="518"/>
      <c r="F13" s="518"/>
      <c r="G13" s="49"/>
    </row>
    <row r="14" spans="1:19" ht="30" customHeight="1">
      <c r="B14" s="508" t="s">
        <v>378</v>
      </c>
      <c r="C14" s="508"/>
      <c r="D14" s="548">
        <f>様式１!C12</f>
        <v>0</v>
      </c>
      <c r="E14" s="548"/>
      <c r="F14" s="548"/>
      <c r="G14" s="49"/>
    </row>
    <row r="15" spans="1:19" ht="18.75" customHeight="1"/>
    <row r="16" spans="1:19" ht="18.75" customHeight="1">
      <c r="A16" s="20">
        <v>2</v>
      </c>
      <c r="B16" s="20" t="s">
        <v>39</v>
      </c>
    </row>
    <row r="17" spans="1:8" ht="18.75" customHeight="1"/>
    <row r="18" spans="1:8" ht="18.75" customHeight="1">
      <c r="B18" s="519" t="s">
        <v>286</v>
      </c>
      <c r="C18" s="520"/>
      <c r="D18" s="508" t="s">
        <v>329</v>
      </c>
      <c r="E18" s="508"/>
      <c r="F18" s="508"/>
      <c r="G18" s="26"/>
    </row>
    <row r="19" spans="1:8" ht="30" customHeight="1">
      <c r="B19" s="521"/>
      <c r="C19" s="522"/>
      <c r="D19" s="523" t="s">
        <v>334</v>
      </c>
      <c r="E19" s="523"/>
      <c r="F19" s="523"/>
      <c r="G19" s="26"/>
      <c r="H19" s="27"/>
    </row>
    <row r="20" spans="1:8" ht="18.75" customHeight="1"/>
    <row r="21" spans="1:8" ht="18.75" customHeight="1">
      <c r="A21" s="20">
        <v>3</v>
      </c>
      <c r="B21" s="20" t="s">
        <v>40</v>
      </c>
    </row>
    <row r="22" spans="1:8" ht="18.75" customHeight="1">
      <c r="B22" s="20" t="s">
        <v>291</v>
      </c>
    </row>
    <row r="23" spans="1:8" ht="30" customHeight="1">
      <c r="B23" s="47" t="s">
        <v>66</v>
      </c>
      <c r="C23" s="302"/>
      <c r="D23" s="302"/>
      <c r="E23" s="302"/>
      <c r="F23" s="302"/>
      <c r="G23" s="302"/>
      <c r="H23" s="302"/>
    </row>
    <row r="24" spans="1:8" ht="52.5" customHeight="1">
      <c r="B24" s="25" t="s">
        <v>41</v>
      </c>
      <c r="C24" s="302"/>
      <c r="D24" s="302"/>
      <c r="E24" s="302"/>
      <c r="F24" s="302"/>
      <c r="G24" s="302"/>
      <c r="H24" s="302"/>
    </row>
    <row r="25" spans="1:8" ht="18.75" customHeight="1"/>
    <row r="26" spans="1:8" ht="18.75" customHeight="1">
      <c r="A26" s="20">
        <v>4</v>
      </c>
      <c r="B26" s="20" t="s">
        <v>42</v>
      </c>
    </row>
    <row r="27" spans="1:8" ht="18.75" customHeight="1" thickBot="1">
      <c r="B27" s="25" t="s">
        <v>43</v>
      </c>
      <c r="C27" s="508" t="s">
        <v>65</v>
      </c>
      <c r="D27" s="508"/>
      <c r="E27" s="25" t="s">
        <v>45</v>
      </c>
      <c r="F27" s="516" t="s">
        <v>13</v>
      </c>
      <c r="G27" s="517"/>
      <c r="H27" s="25" t="s">
        <v>63</v>
      </c>
    </row>
    <row r="28" spans="1:8" ht="30" customHeight="1">
      <c r="B28" s="25">
        <v>1</v>
      </c>
      <c r="C28" s="547"/>
      <c r="D28" s="547"/>
      <c r="E28" s="262"/>
      <c r="F28" s="540"/>
      <c r="G28" s="540"/>
      <c r="H28" s="254"/>
    </row>
    <row r="29" spans="1:8" ht="18.75" customHeight="1"/>
    <row r="30" spans="1:8" ht="18.75" customHeight="1">
      <c r="A30" s="20">
        <v>5</v>
      </c>
      <c r="B30" s="541" t="s">
        <v>425</v>
      </c>
      <c r="C30" s="542"/>
      <c r="D30" s="542"/>
      <c r="E30" s="542"/>
      <c r="F30" s="542"/>
      <c r="G30" s="543"/>
      <c r="H30" s="543"/>
    </row>
    <row r="31" spans="1:8" ht="30" customHeight="1">
      <c r="B31" s="545"/>
      <c r="C31" s="545"/>
      <c r="D31" s="545"/>
      <c r="E31" s="545"/>
      <c r="F31" s="545"/>
      <c r="G31" s="545"/>
      <c r="H31" s="545"/>
    </row>
    <row r="32" spans="1:8" ht="18.75" customHeight="1">
      <c r="B32" s="544"/>
      <c r="C32" s="544"/>
      <c r="D32" s="544"/>
      <c r="E32" s="544"/>
      <c r="F32" s="544"/>
      <c r="G32" s="544"/>
      <c r="H32" s="544"/>
    </row>
    <row r="33" spans="1:8" ht="18.75" customHeight="1"/>
    <row r="34" spans="1:8" ht="18.75" customHeight="1">
      <c r="A34" s="20" t="s">
        <v>58</v>
      </c>
    </row>
    <row r="35" spans="1:8" ht="18.75" customHeight="1">
      <c r="B35" s="507" t="s">
        <v>59</v>
      </c>
      <c r="C35" s="507"/>
      <c r="D35" s="507"/>
      <c r="E35" s="507"/>
      <c r="F35" s="507"/>
      <c r="G35" s="507"/>
      <c r="H35" s="507"/>
    </row>
    <row r="36" spans="1:8" ht="18.75" customHeight="1">
      <c r="B36" s="507" t="s">
        <v>60</v>
      </c>
      <c r="C36" s="507"/>
      <c r="D36" s="507"/>
      <c r="E36" s="507"/>
      <c r="F36" s="507"/>
      <c r="G36" s="507"/>
      <c r="H36" s="507"/>
    </row>
    <row r="37" spans="1:8" ht="18.75" customHeight="1">
      <c r="B37" s="507" t="s">
        <v>426</v>
      </c>
      <c r="C37" s="507"/>
      <c r="D37" s="507"/>
      <c r="E37" s="507"/>
      <c r="F37" s="507"/>
      <c r="G37" s="507"/>
      <c r="H37" s="507"/>
    </row>
    <row r="38" spans="1:8">
      <c r="B38" s="507"/>
      <c r="C38" s="507"/>
      <c r="D38" s="507"/>
      <c r="E38" s="507"/>
      <c r="F38" s="507"/>
      <c r="G38" s="507"/>
      <c r="H38" s="507"/>
    </row>
  </sheetData>
  <customSheetViews>
    <customSheetView guid="{7FB0AFFB-120C-44F6-AE2F-B98FECB987FB}" scale="75" showPageBreaks="1" fitToPage="1" printArea="1" view="pageBreakPreview" topLeftCell="A22">
      <selection activeCell="C90" sqref="C90"/>
      <pageMargins left="0.98425196850393704" right="0.98425196850393704" top="0.78740157480314965" bottom="0.78740157480314965" header="0.51181102362204722" footer="0.51181102362204722"/>
      <pageSetup paperSize="9" scale="73" orientation="portrait" useFirstPageNumber="1" r:id="rId1"/>
      <headerFooter alignWithMargins="0"/>
    </customSheetView>
    <customSheetView guid="{780F8241-B9EF-4977-BFA6-69BAC3A67436}" scale="75" showPageBreaks="1" fitToPage="1" printArea="1" view="pageBreakPreview">
      <selection activeCell="C90" sqref="C90"/>
      <pageMargins left="0.98425196850393704" right="0.98425196850393704" top="0.78740157480314965" bottom="0.78740157480314965" header="0.51181102362204722" footer="0.51181102362204722"/>
      <pageSetup paperSize="9" scale="73" orientation="portrait" useFirstPageNumber="1" r:id="rId2"/>
      <headerFooter alignWithMargins="0"/>
    </customSheetView>
    <customSheetView guid="{A3F790B1-952B-48DD-9D6D-E7E0D31580FB}" scale="75" showPageBreaks="1" fitToPage="1" printArea="1" view="pageBreakPreview" topLeftCell="A16">
      <selection activeCell="D18" sqref="D18:F18"/>
      <pageMargins left="0.98425196850393704" right="0.98425196850393704" top="0.78740157480314965" bottom="0.78740157480314965" header="0.51181102362204722" footer="0.51181102362204722"/>
      <pageSetup paperSize="9" scale="73" orientation="portrait" useFirstPageNumber="1" r:id="rId3"/>
      <headerFooter alignWithMargins="0"/>
    </customSheetView>
    <customSheetView guid="{BF811D15-25F5-4C8E-B099-D0CDA2479563}" scale="75" showPageBreaks="1" fitToPage="1" printArea="1" view="pageBreakPreview" topLeftCell="A16">
      <selection activeCell="D18" sqref="D18:F18"/>
      <pageMargins left="0.98425196850393704" right="0.98425196850393704" top="0.78740157480314965" bottom="0.78740157480314965" header="0.51181102362204722" footer="0.51181102362204722"/>
      <pageSetup paperSize="9" scale="73" orientation="portrait" useFirstPageNumber="1" r:id="rId4"/>
      <headerFooter alignWithMargins="0"/>
    </customSheetView>
    <customSheetView guid="{029DB359-2AC5-459B-8994-303CD8A084F6}" scale="75" showPageBreaks="1" fitToPage="1" printArea="1" view="pageBreakPreview" topLeftCell="A22">
      <selection activeCell="C90" sqref="C90"/>
      <pageMargins left="0.98425196850393704" right="0.98425196850393704" top="0.78740157480314965" bottom="0.78740157480314965" header="0.51181102362204722" footer="0.51181102362204722"/>
      <pageSetup paperSize="9" scale="73" orientation="portrait" useFirstPageNumber="1" r:id="rId5"/>
      <headerFooter alignWithMargins="0"/>
    </customSheetView>
  </customSheetViews>
  <mergeCells count="36">
    <mergeCell ref="B38:H38"/>
    <mergeCell ref="C28:D28"/>
    <mergeCell ref="F28:G28"/>
    <mergeCell ref="B30:H30"/>
    <mergeCell ref="B31:H31"/>
    <mergeCell ref="B32:H32"/>
    <mergeCell ref="B35:H35"/>
    <mergeCell ref="C23:H23"/>
    <mergeCell ref="C24:H24"/>
    <mergeCell ref="B36:H36"/>
    <mergeCell ref="B37:H37"/>
    <mergeCell ref="C27:D27"/>
    <mergeCell ref="F27:G27"/>
    <mergeCell ref="B11:C11"/>
    <mergeCell ref="D11:F11"/>
    <mergeCell ref="B8:C8"/>
    <mergeCell ref="D18:F18"/>
    <mergeCell ref="D19:F19"/>
    <mergeCell ref="B18:C19"/>
    <mergeCell ref="B12:C12"/>
    <mergeCell ref="D12:F12"/>
    <mergeCell ref="B13:C13"/>
    <mergeCell ref="D13:F13"/>
    <mergeCell ref="B14:C14"/>
    <mergeCell ref="D14:F14"/>
    <mergeCell ref="B7:C7"/>
    <mergeCell ref="D7:F7"/>
    <mergeCell ref="D8:F8"/>
    <mergeCell ref="B9:B10"/>
    <mergeCell ref="D9:F9"/>
    <mergeCell ref="D10:F10"/>
    <mergeCell ref="A1:B1"/>
    <mergeCell ref="C1:F1"/>
    <mergeCell ref="A3:H3"/>
    <mergeCell ref="B6:C6"/>
    <mergeCell ref="D6:F6"/>
  </mergeCells>
  <phoneticPr fontId="3" type="Hiragana"/>
  <pageMargins left="0.98425196850393704" right="0.98425196850393704" top="0.78740157480314965" bottom="0.78740157480314965" header="0.51181102362204722" footer="0.51181102362204722"/>
  <pageSetup paperSize="9" scale="73" orientation="portrait" useFirstPageNumber="1" r:id="rId6"/>
  <headerFooter alignWithMargins="0"/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4370B-7C91-4A5A-8D23-6EF2FACBCE82}">
  <sheetPr codeName="Sheet11">
    <tabColor rgb="FFFFFF00"/>
  </sheetPr>
  <dimension ref="A1:N25"/>
  <sheetViews>
    <sheetView showGridLines="0" showZeros="0" view="pageBreakPreview" zoomScaleNormal="100" zoomScaleSheetLayoutView="100" workbookViewId="0">
      <selection activeCell="C7" sqref="C7:M7"/>
    </sheetView>
  </sheetViews>
  <sheetFormatPr defaultRowHeight="13.5"/>
  <cols>
    <col min="1" max="1" width="6.375" customWidth="1"/>
    <col min="2" max="13" width="7.25" customWidth="1"/>
  </cols>
  <sheetData>
    <row r="1" spans="1:14">
      <c r="A1" s="20" t="s">
        <v>457</v>
      </c>
      <c r="L1" s="490" t="str">
        <f>'様式2 (審査員) '!C5</f>
        <v/>
      </c>
      <c r="M1" s="490"/>
    </row>
    <row r="2" spans="1:14" ht="16.5" customHeight="1">
      <c r="A2" s="560" t="s">
        <v>517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130"/>
    </row>
    <row r="3" spans="1:1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>
      <c r="A4" s="129" t="s">
        <v>366</v>
      </c>
      <c r="B4" s="20"/>
      <c r="C4" s="20"/>
      <c r="D4" s="20"/>
      <c r="E4" s="20"/>
      <c r="F4" s="20"/>
      <c r="G4" s="20"/>
      <c r="H4" s="78"/>
      <c r="I4" s="20" t="s">
        <v>372</v>
      </c>
      <c r="J4" s="20"/>
      <c r="K4" s="20"/>
      <c r="L4" s="20"/>
      <c r="M4" s="20"/>
    </row>
    <row r="5" spans="1:14" ht="17.25" thickBot="1">
      <c r="A5" s="81" t="s">
        <v>364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21" customHeight="1">
      <c r="A6" s="561" t="s">
        <v>325</v>
      </c>
      <c r="B6" s="132" t="s">
        <v>367</v>
      </c>
      <c r="C6" s="552">
        <f>'様式3-Ⅰプロ「Ⅰ類」'!$C$28</f>
        <v>0</v>
      </c>
      <c r="D6" s="553"/>
      <c r="E6" s="250" t="s">
        <v>368</v>
      </c>
      <c r="F6" s="250">
        <f>'様式3-Ⅰプロ「Ⅰ類」'!$D$28</f>
        <v>0</v>
      </c>
      <c r="G6" s="250" t="s">
        <v>69</v>
      </c>
      <c r="H6" s="564">
        <f>'様式3-Ⅰプロ「Ⅰ類」'!$E$28</f>
        <v>0</v>
      </c>
      <c r="I6" s="566"/>
      <c r="J6" s="566"/>
      <c r="K6" s="131" t="s">
        <v>370</v>
      </c>
      <c r="L6" s="135"/>
      <c r="M6" s="134" t="s">
        <v>371</v>
      </c>
    </row>
    <row r="7" spans="1:14" ht="26.25" customHeight="1">
      <c r="A7" s="562"/>
      <c r="B7" s="111" t="s">
        <v>369</v>
      </c>
      <c r="C7" s="557">
        <f>'様式3-Ⅰプロ「Ⅰ類」'!$C$24</f>
        <v>0</v>
      </c>
      <c r="D7" s="558"/>
      <c r="E7" s="558"/>
      <c r="F7" s="558"/>
      <c r="G7" s="558"/>
      <c r="H7" s="558"/>
      <c r="I7" s="558"/>
      <c r="J7" s="558"/>
      <c r="K7" s="558"/>
      <c r="L7" s="558"/>
      <c r="M7" s="559"/>
    </row>
    <row r="8" spans="1:14" ht="68.25" customHeight="1" thickBot="1">
      <c r="A8" s="563"/>
      <c r="B8" s="554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6"/>
    </row>
    <row r="9" spans="1:14" ht="21" customHeight="1">
      <c r="A9" s="561" t="s">
        <v>320</v>
      </c>
      <c r="B9" s="132" t="s">
        <v>367</v>
      </c>
      <c r="C9" s="552">
        <f>'様式3-Ⅱプロ「Ⅱ類」'!C28</f>
        <v>0</v>
      </c>
      <c r="D9" s="553"/>
      <c r="E9" s="250" t="s">
        <v>368</v>
      </c>
      <c r="F9" s="250">
        <f>'様式3-Ⅱプロ「Ⅱ類」'!D28</f>
        <v>0</v>
      </c>
      <c r="G9" s="250" t="s">
        <v>69</v>
      </c>
      <c r="H9" s="564">
        <f>'様式3-Ⅱプロ「Ⅱ類」'!E28</f>
        <v>0</v>
      </c>
      <c r="I9" s="566"/>
      <c r="J9" s="566"/>
      <c r="K9" s="131" t="s">
        <v>370</v>
      </c>
      <c r="L9" s="135"/>
      <c r="M9" s="134" t="s">
        <v>371</v>
      </c>
    </row>
    <row r="10" spans="1:14" ht="26.25" customHeight="1">
      <c r="A10" s="562"/>
      <c r="B10" s="111" t="s">
        <v>369</v>
      </c>
      <c r="C10" s="557">
        <f>'様式3-Ⅱプロ「Ⅱ類」'!C24</f>
        <v>0</v>
      </c>
      <c r="D10" s="558"/>
      <c r="E10" s="558"/>
      <c r="F10" s="558"/>
      <c r="G10" s="558"/>
      <c r="H10" s="558"/>
      <c r="I10" s="558"/>
      <c r="J10" s="558"/>
      <c r="K10" s="558"/>
      <c r="L10" s="558"/>
      <c r="M10" s="559"/>
    </row>
    <row r="11" spans="1:14" ht="68.25" customHeight="1" thickBot="1">
      <c r="A11" s="563"/>
      <c r="B11" s="549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1"/>
    </row>
    <row r="12" spans="1:14" ht="21" customHeight="1">
      <c r="A12" s="561" t="s">
        <v>322</v>
      </c>
      <c r="B12" s="132" t="s">
        <v>367</v>
      </c>
      <c r="C12" s="552">
        <f>'様式3-Ⅲプロ「Ⅲ類」'!C28</f>
        <v>0</v>
      </c>
      <c r="D12" s="553"/>
      <c r="E12" s="250" t="s">
        <v>368</v>
      </c>
      <c r="F12" s="250">
        <f>'様式3-Ⅲプロ「Ⅲ類」'!D28</f>
        <v>0</v>
      </c>
      <c r="G12" s="250" t="s">
        <v>69</v>
      </c>
      <c r="H12" s="564">
        <f>'様式3-Ⅲプロ「Ⅲ類」'!E28</f>
        <v>0</v>
      </c>
      <c r="I12" s="566"/>
      <c r="J12" s="566"/>
      <c r="K12" s="131" t="s">
        <v>370</v>
      </c>
      <c r="L12" s="135"/>
      <c r="M12" s="134" t="s">
        <v>371</v>
      </c>
    </row>
    <row r="13" spans="1:14" ht="26.25" customHeight="1">
      <c r="A13" s="562"/>
      <c r="B13" s="111" t="s">
        <v>369</v>
      </c>
      <c r="C13" s="557">
        <f>'様式3-Ⅲプロ「Ⅲ類」'!C24</f>
        <v>0</v>
      </c>
      <c r="D13" s="558"/>
      <c r="E13" s="558"/>
      <c r="F13" s="558"/>
      <c r="G13" s="558"/>
      <c r="H13" s="558"/>
      <c r="I13" s="558"/>
      <c r="J13" s="558"/>
      <c r="K13" s="558"/>
      <c r="L13" s="558"/>
      <c r="M13" s="559"/>
    </row>
    <row r="14" spans="1:14" ht="68.25" customHeight="1" thickBot="1">
      <c r="A14" s="563"/>
      <c r="B14" s="549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1"/>
    </row>
    <row r="15" spans="1:14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4" ht="17.25" thickBot="1">
      <c r="A16" s="81" t="s">
        <v>365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1" customHeight="1">
      <c r="A17" s="561" t="s">
        <v>325</v>
      </c>
      <c r="B17" s="132" t="s">
        <v>367</v>
      </c>
      <c r="C17" s="552">
        <f>'様式4-Ⅰ意「Ⅰ類」'!$C$28</f>
        <v>0</v>
      </c>
      <c r="D17" s="553"/>
      <c r="E17" s="250" t="s">
        <v>368</v>
      </c>
      <c r="F17" s="250">
        <f>'様式4-Ⅰ意「Ⅰ類」'!$E$28</f>
        <v>0</v>
      </c>
      <c r="G17" s="250" t="s">
        <v>69</v>
      </c>
      <c r="H17" s="564">
        <f>'様式4-Ⅰ意「Ⅰ類」'!$F$28</f>
        <v>0</v>
      </c>
      <c r="I17" s="565"/>
      <c r="J17" s="133" t="s">
        <v>63</v>
      </c>
      <c r="K17" s="564" t="str">
        <f>'様式4-Ⅰ意「Ⅰ類」'!$H$28</f>
        <v/>
      </c>
      <c r="L17" s="566"/>
      <c r="M17" s="567"/>
    </row>
    <row r="18" spans="1:13" ht="26.25" customHeight="1">
      <c r="A18" s="562"/>
      <c r="B18" s="111" t="s">
        <v>369</v>
      </c>
      <c r="C18" s="557">
        <f>'様式4-Ⅰ意「Ⅰ類」'!$C$24</f>
        <v>0</v>
      </c>
      <c r="D18" s="558"/>
      <c r="E18" s="558"/>
      <c r="F18" s="558"/>
      <c r="G18" s="558"/>
      <c r="H18" s="558"/>
      <c r="I18" s="558"/>
      <c r="J18" s="558"/>
      <c r="K18" s="558"/>
      <c r="L18" s="558"/>
      <c r="M18" s="559"/>
    </row>
    <row r="19" spans="1:13" ht="68.25" customHeight="1" thickBot="1">
      <c r="A19" s="563"/>
      <c r="B19" s="554"/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6"/>
    </row>
    <row r="20" spans="1:13" ht="21" customHeight="1">
      <c r="A20" s="561" t="s">
        <v>320</v>
      </c>
      <c r="B20" s="132" t="s">
        <v>367</v>
      </c>
      <c r="C20" s="552">
        <f>'様式4-Ⅱ意「Ⅱ類」'!$C$28</f>
        <v>0</v>
      </c>
      <c r="D20" s="553"/>
      <c r="E20" s="250" t="s">
        <v>368</v>
      </c>
      <c r="F20" s="250">
        <f>'様式4-Ⅱ意「Ⅱ類」'!$E$28</f>
        <v>0</v>
      </c>
      <c r="G20" s="250" t="s">
        <v>69</v>
      </c>
      <c r="H20" s="564">
        <f>'様式4-Ⅱ意「Ⅱ類」'!$F$28</f>
        <v>0</v>
      </c>
      <c r="I20" s="565"/>
      <c r="J20" s="133" t="s">
        <v>63</v>
      </c>
      <c r="K20" s="564" t="str">
        <f>'様式4-Ⅱ意「Ⅱ類」'!$H$28</f>
        <v/>
      </c>
      <c r="L20" s="566"/>
      <c r="M20" s="567"/>
    </row>
    <row r="21" spans="1:13" ht="26.25" customHeight="1">
      <c r="A21" s="562"/>
      <c r="B21" s="111" t="s">
        <v>369</v>
      </c>
      <c r="C21" s="557">
        <f>'様式4-Ⅱ意「Ⅱ類」'!$C$24</f>
        <v>0</v>
      </c>
      <c r="D21" s="558"/>
      <c r="E21" s="558"/>
      <c r="F21" s="558"/>
      <c r="G21" s="558"/>
      <c r="H21" s="558"/>
      <c r="I21" s="558"/>
      <c r="J21" s="558"/>
      <c r="K21" s="558"/>
      <c r="L21" s="558"/>
      <c r="M21" s="559"/>
    </row>
    <row r="22" spans="1:13" ht="68.25" customHeight="1" thickBot="1">
      <c r="A22" s="563"/>
      <c r="B22" s="549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1"/>
    </row>
    <row r="23" spans="1:13" ht="21" customHeight="1">
      <c r="A23" s="561" t="s">
        <v>322</v>
      </c>
      <c r="B23" s="132" t="s">
        <v>367</v>
      </c>
      <c r="C23" s="552">
        <f>'様式4-Ⅲ意「Ⅲ類」'!C28</f>
        <v>0</v>
      </c>
      <c r="D23" s="553"/>
      <c r="E23" s="250" t="s">
        <v>368</v>
      </c>
      <c r="F23" s="250">
        <f>'様式4-Ⅲ意「Ⅲ類」'!E28</f>
        <v>0</v>
      </c>
      <c r="G23" s="250" t="s">
        <v>69</v>
      </c>
      <c r="H23" s="564">
        <f>'様式4-Ⅲ意「Ⅲ類」'!F28</f>
        <v>0</v>
      </c>
      <c r="I23" s="565"/>
      <c r="J23" s="133" t="s">
        <v>63</v>
      </c>
      <c r="K23" s="564">
        <f>'様式4-Ⅲ意「Ⅲ類」'!H28</f>
        <v>0</v>
      </c>
      <c r="L23" s="566"/>
      <c r="M23" s="567"/>
    </row>
    <row r="24" spans="1:13" ht="26.25" customHeight="1">
      <c r="A24" s="562"/>
      <c r="B24" s="111" t="s">
        <v>369</v>
      </c>
      <c r="C24" s="557">
        <f>'様式4-Ⅲ意「Ⅲ類」'!C24</f>
        <v>0</v>
      </c>
      <c r="D24" s="558"/>
      <c r="E24" s="558"/>
      <c r="F24" s="558"/>
      <c r="G24" s="558"/>
      <c r="H24" s="558"/>
      <c r="I24" s="558"/>
      <c r="J24" s="558"/>
      <c r="K24" s="558"/>
      <c r="L24" s="558"/>
      <c r="M24" s="559"/>
    </row>
    <row r="25" spans="1:13" ht="68.25" customHeight="1" thickBot="1">
      <c r="A25" s="563"/>
      <c r="B25" s="549"/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1"/>
    </row>
  </sheetData>
  <mergeCells count="35">
    <mergeCell ref="H6:J6"/>
    <mergeCell ref="H9:J9"/>
    <mergeCell ref="H12:J12"/>
    <mergeCell ref="C24:M24"/>
    <mergeCell ref="B25:M25"/>
    <mergeCell ref="A20:A22"/>
    <mergeCell ref="A23:A25"/>
    <mergeCell ref="B19:M19"/>
    <mergeCell ref="C20:D20"/>
    <mergeCell ref="H20:I20"/>
    <mergeCell ref="K20:M20"/>
    <mergeCell ref="C21:M21"/>
    <mergeCell ref="C23:D23"/>
    <mergeCell ref="H23:I23"/>
    <mergeCell ref="K23:M23"/>
    <mergeCell ref="A17:A19"/>
    <mergeCell ref="C17:D17"/>
    <mergeCell ref="H17:I17"/>
    <mergeCell ref="K17:M17"/>
    <mergeCell ref="L1:M1"/>
    <mergeCell ref="B22:M22"/>
    <mergeCell ref="C6:D6"/>
    <mergeCell ref="C9:D9"/>
    <mergeCell ref="C12:D12"/>
    <mergeCell ref="B8:M8"/>
    <mergeCell ref="B11:M11"/>
    <mergeCell ref="B14:M14"/>
    <mergeCell ref="C18:M18"/>
    <mergeCell ref="A2:M2"/>
    <mergeCell ref="A6:A8"/>
    <mergeCell ref="A9:A11"/>
    <mergeCell ref="A12:A14"/>
    <mergeCell ref="C7:M7"/>
    <mergeCell ref="C10:M10"/>
    <mergeCell ref="C13:M13"/>
  </mergeCells>
  <phoneticPr fontId="3"/>
  <dataValidations count="1">
    <dataValidation type="textLength" allowBlank="1" showInputMessage="1" showErrorMessage="1" sqref="B14:M14 B8:M8 B11:M11 B25:M25 B19:M19 B22:M22" xr:uid="{3600D266-EC82-448A-821E-C61EE95B106D}">
      <formula1>1</formula1>
      <formula2>100</formula2>
    </dataValidation>
  </dataValidations>
  <pageMargins left="0.43307086614173229" right="0.43307086614173229" top="0.55118110236220474" bottom="0.55118110236220474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2F7E9-032E-4FAE-9FD7-3E411F3B5C60}">
  <sheetPr>
    <tabColor theme="9" tint="-0.499984740745262"/>
  </sheetPr>
  <dimension ref="A2:I42"/>
  <sheetViews>
    <sheetView workbookViewId="0">
      <selection activeCell="H4" sqref="H4"/>
    </sheetView>
  </sheetViews>
  <sheetFormatPr defaultRowHeight="13.5"/>
  <sheetData>
    <row r="2" spans="1:9">
      <c r="A2" s="568" t="s">
        <v>393</v>
      </c>
      <c r="B2" s="569"/>
      <c r="C2" s="569"/>
      <c r="D2" s="569"/>
      <c r="E2" s="569"/>
      <c r="F2" s="569"/>
      <c r="G2" s="569"/>
      <c r="H2" s="569"/>
      <c r="I2" s="570"/>
    </row>
    <row r="3" spans="1:9">
      <c r="A3" s="571"/>
      <c r="B3" s="572"/>
      <c r="C3" s="572"/>
      <c r="D3" s="572"/>
      <c r="E3" s="572"/>
      <c r="F3" s="572"/>
      <c r="G3" s="572"/>
      <c r="H3" s="572"/>
      <c r="I3" s="573"/>
    </row>
    <row r="5" spans="1:9" ht="15" thickBot="1">
      <c r="A5" s="79" t="s">
        <v>394</v>
      </c>
    </row>
    <row r="6" spans="1:9">
      <c r="A6" s="574"/>
      <c r="B6" s="575"/>
      <c r="C6" s="575"/>
      <c r="D6" s="575"/>
      <c r="E6" s="575"/>
      <c r="F6" s="575"/>
      <c r="G6" s="575"/>
      <c r="H6" s="575"/>
      <c r="I6" s="576"/>
    </row>
    <row r="7" spans="1:9">
      <c r="A7" s="577"/>
      <c r="B7" s="578"/>
      <c r="C7" s="578"/>
      <c r="D7" s="578"/>
      <c r="E7" s="578"/>
      <c r="F7" s="578"/>
      <c r="G7" s="578"/>
      <c r="H7" s="578"/>
      <c r="I7" s="579"/>
    </row>
    <row r="8" spans="1:9">
      <c r="A8" s="577"/>
      <c r="B8" s="578"/>
      <c r="C8" s="578"/>
      <c r="D8" s="578"/>
      <c r="E8" s="578"/>
      <c r="F8" s="578"/>
      <c r="G8" s="578"/>
      <c r="H8" s="578"/>
      <c r="I8" s="579"/>
    </row>
    <row r="9" spans="1:9">
      <c r="A9" s="577"/>
      <c r="B9" s="578"/>
      <c r="C9" s="578"/>
      <c r="D9" s="578"/>
      <c r="E9" s="578"/>
      <c r="F9" s="578"/>
      <c r="G9" s="578"/>
      <c r="H9" s="578"/>
      <c r="I9" s="579"/>
    </row>
    <row r="10" spans="1:9">
      <c r="A10" s="577"/>
      <c r="B10" s="578"/>
      <c r="C10" s="578"/>
      <c r="D10" s="578"/>
      <c r="E10" s="578"/>
      <c r="F10" s="578"/>
      <c r="G10" s="578"/>
      <c r="H10" s="578"/>
      <c r="I10" s="579"/>
    </row>
    <row r="11" spans="1:9">
      <c r="A11" s="577"/>
      <c r="B11" s="578"/>
      <c r="C11" s="578"/>
      <c r="D11" s="578"/>
      <c r="E11" s="578"/>
      <c r="F11" s="578"/>
      <c r="G11" s="578"/>
      <c r="H11" s="578"/>
      <c r="I11" s="579"/>
    </row>
    <row r="12" spans="1:9">
      <c r="A12" s="577"/>
      <c r="B12" s="578"/>
      <c r="C12" s="578"/>
      <c r="D12" s="578"/>
      <c r="E12" s="578"/>
      <c r="F12" s="578"/>
      <c r="G12" s="578"/>
      <c r="H12" s="578"/>
      <c r="I12" s="579"/>
    </row>
    <row r="13" spans="1:9">
      <c r="A13" s="577"/>
      <c r="B13" s="578"/>
      <c r="C13" s="578"/>
      <c r="D13" s="578"/>
      <c r="E13" s="578"/>
      <c r="F13" s="578"/>
      <c r="G13" s="578"/>
      <c r="H13" s="578"/>
      <c r="I13" s="579"/>
    </row>
    <row r="14" spans="1:9">
      <c r="A14" s="577"/>
      <c r="B14" s="578"/>
      <c r="C14" s="578"/>
      <c r="D14" s="578"/>
      <c r="E14" s="578"/>
      <c r="F14" s="578"/>
      <c r="G14" s="578"/>
      <c r="H14" s="578"/>
      <c r="I14" s="579"/>
    </row>
    <row r="15" spans="1:9">
      <c r="A15" s="577"/>
      <c r="B15" s="578"/>
      <c r="C15" s="578"/>
      <c r="D15" s="578"/>
      <c r="E15" s="578"/>
      <c r="F15" s="578"/>
      <c r="G15" s="578"/>
      <c r="H15" s="578"/>
      <c r="I15" s="579"/>
    </row>
    <row r="16" spans="1:9">
      <c r="A16" s="577"/>
      <c r="B16" s="578"/>
      <c r="C16" s="578"/>
      <c r="D16" s="578"/>
      <c r="E16" s="578"/>
      <c r="F16" s="578"/>
      <c r="G16" s="578"/>
      <c r="H16" s="578"/>
      <c r="I16" s="579"/>
    </row>
    <row r="17" spans="1:9">
      <c r="A17" s="577"/>
      <c r="B17" s="578"/>
      <c r="C17" s="578"/>
      <c r="D17" s="578"/>
      <c r="E17" s="578"/>
      <c r="F17" s="578"/>
      <c r="G17" s="578"/>
      <c r="H17" s="578"/>
      <c r="I17" s="579"/>
    </row>
    <row r="18" spans="1:9">
      <c r="A18" s="577"/>
      <c r="B18" s="578"/>
      <c r="C18" s="578"/>
      <c r="D18" s="578"/>
      <c r="E18" s="578"/>
      <c r="F18" s="578"/>
      <c r="G18" s="578"/>
      <c r="H18" s="578"/>
      <c r="I18" s="579"/>
    </row>
    <row r="19" spans="1:9">
      <c r="A19" s="577"/>
      <c r="B19" s="578"/>
      <c r="C19" s="578"/>
      <c r="D19" s="578"/>
      <c r="E19" s="578"/>
      <c r="F19" s="578"/>
      <c r="G19" s="578"/>
      <c r="H19" s="578"/>
      <c r="I19" s="579"/>
    </row>
    <row r="20" spans="1:9">
      <c r="A20" s="577"/>
      <c r="B20" s="578"/>
      <c r="C20" s="578"/>
      <c r="D20" s="578"/>
      <c r="E20" s="578"/>
      <c r="F20" s="578"/>
      <c r="G20" s="578"/>
      <c r="H20" s="578"/>
      <c r="I20" s="579"/>
    </row>
    <row r="21" spans="1:9">
      <c r="A21" s="577"/>
      <c r="B21" s="578"/>
      <c r="C21" s="578"/>
      <c r="D21" s="578"/>
      <c r="E21" s="578"/>
      <c r="F21" s="578"/>
      <c r="G21" s="578"/>
      <c r="H21" s="578"/>
      <c r="I21" s="579"/>
    </row>
    <row r="22" spans="1:9">
      <c r="A22" s="577"/>
      <c r="B22" s="578"/>
      <c r="C22" s="578"/>
      <c r="D22" s="578"/>
      <c r="E22" s="578"/>
      <c r="F22" s="578"/>
      <c r="G22" s="578"/>
      <c r="H22" s="578"/>
      <c r="I22" s="579"/>
    </row>
    <row r="23" spans="1:9">
      <c r="A23" s="577"/>
      <c r="B23" s="578"/>
      <c r="C23" s="578"/>
      <c r="D23" s="578"/>
      <c r="E23" s="578"/>
      <c r="F23" s="578"/>
      <c r="G23" s="578"/>
      <c r="H23" s="578"/>
      <c r="I23" s="579"/>
    </row>
    <row r="24" spans="1:9">
      <c r="A24" s="577"/>
      <c r="B24" s="578"/>
      <c r="C24" s="578"/>
      <c r="D24" s="578"/>
      <c r="E24" s="578"/>
      <c r="F24" s="578"/>
      <c r="G24" s="578"/>
      <c r="H24" s="578"/>
      <c r="I24" s="579"/>
    </row>
    <row r="25" spans="1:9">
      <c r="A25" s="577"/>
      <c r="B25" s="578"/>
      <c r="C25" s="578"/>
      <c r="D25" s="578"/>
      <c r="E25" s="578"/>
      <c r="F25" s="578"/>
      <c r="G25" s="578"/>
      <c r="H25" s="578"/>
      <c r="I25" s="579"/>
    </row>
    <row r="26" spans="1:9">
      <c r="A26" s="577"/>
      <c r="B26" s="578"/>
      <c r="C26" s="578"/>
      <c r="D26" s="578"/>
      <c r="E26" s="578"/>
      <c r="F26" s="578"/>
      <c r="G26" s="578"/>
      <c r="H26" s="578"/>
      <c r="I26" s="579"/>
    </row>
    <row r="27" spans="1:9">
      <c r="A27" s="577"/>
      <c r="B27" s="578"/>
      <c r="C27" s="578"/>
      <c r="D27" s="578"/>
      <c r="E27" s="578"/>
      <c r="F27" s="578"/>
      <c r="G27" s="578"/>
      <c r="H27" s="578"/>
      <c r="I27" s="579"/>
    </row>
    <row r="28" spans="1:9">
      <c r="A28" s="577"/>
      <c r="B28" s="578"/>
      <c r="C28" s="578"/>
      <c r="D28" s="578"/>
      <c r="E28" s="578"/>
      <c r="F28" s="578"/>
      <c r="G28" s="578"/>
      <c r="H28" s="578"/>
      <c r="I28" s="579"/>
    </row>
    <row r="29" spans="1:9">
      <c r="A29" s="577"/>
      <c r="B29" s="578"/>
      <c r="C29" s="578"/>
      <c r="D29" s="578"/>
      <c r="E29" s="578"/>
      <c r="F29" s="578"/>
      <c r="G29" s="578"/>
      <c r="H29" s="578"/>
      <c r="I29" s="579"/>
    </row>
    <row r="30" spans="1:9">
      <c r="A30" s="577"/>
      <c r="B30" s="578"/>
      <c r="C30" s="578"/>
      <c r="D30" s="578"/>
      <c r="E30" s="578"/>
      <c r="F30" s="578"/>
      <c r="G30" s="578"/>
      <c r="H30" s="578"/>
      <c r="I30" s="579"/>
    </row>
    <row r="31" spans="1:9">
      <c r="A31" s="577"/>
      <c r="B31" s="578"/>
      <c r="C31" s="578"/>
      <c r="D31" s="578"/>
      <c r="E31" s="578"/>
      <c r="F31" s="578"/>
      <c r="G31" s="578"/>
      <c r="H31" s="578"/>
      <c r="I31" s="579"/>
    </row>
    <row r="32" spans="1:9">
      <c r="A32" s="577"/>
      <c r="B32" s="578"/>
      <c r="C32" s="578"/>
      <c r="D32" s="578"/>
      <c r="E32" s="578"/>
      <c r="F32" s="578"/>
      <c r="G32" s="578"/>
      <c r="H32" s="578"/>
      <c r="I32" s="579"/>
    </row>
    <row r="33" spans="1:9">
      <c r="A33" s="577"/>
      <c r="B33" s="578"/>
      <c r="C33" s="578"/>
      <c r="D33" s="578"/>
      <c r="E33" s="578"/>
      <c r="F33" s="578"/>
      <c r="G33" s="578"/>
      <c r="H33" s="578"/>
      <c r="I33" s="579"/>
    </row>
    <row r="34" spans="1:9">
      <c r="A34" s="577"/>
      <c r="B34" s="578"/>
      <c r="C34" s="578"/>
      <c r="D34" s="578"/>
      <c r="E34" s="578"/>
      <c r="F34" s="578"/>
      <c r="G34" s="578"/>
      <c r="H34" s="578"/>
      <c r="I34" s="579"/>
    </row>
    <row r="35" spans="1:9">
      <c r="A35" s="577"/>
      <c r="B35" s="578"/>
      <c r="C35" s="578"/>
      <c r="D35" s="578"/>
      <c r="E35" s="578"/>
      <c r="F35" s="578"/>
      <c r="G35" s="578"/>
      <c r="H35" s="578"/>
      <c r="I35" s="579"/>
    </row>
    <row r="36" spans="1:9">
      <c r="A36" s="577"/>
      <c r="B36" s="578"/>
      <c r="C36" s="578"/>
      <c r="D36" s="578"/>
      <c r="E36" s="578"/>
      <c r="F36" s="578"/>
      <c r="G36" s="578"/>
      <c r="H36" s="578"/>
      <c r="I36" s="579"/>
    </row>
    <row r="37" spans="1:9">
      <c r="A37" s="577"/>
      <c r="B37" s="578"/>
      <c r="C37" s="578"/>
      <c r="D37" s="578"/>
      <c r="E37" s="578"/>
      <c r="F37" s="578"/>
      <c r="G37" s="578"/>
      <c r="H37" s="578"/>
      <c r="I37" s="579"/>
    </row>
    <row r="38" spans="1:9">
      <c r="A38" s="577"/>
      <c r="B38" s="578"/>
      <c r="C38" s="578"/>
      <c r="D38" s="578"/>
      <c r="E38" s="578"/>
      <c r="F38" s="578"/>
      <c r="G38" s="578"/>
      <c r="H38" s="578"/>
      <c r="I38" s="579"/>
    </row>
    <row r="39" spans="1:9">
      <c r="A39" s="577"/>
      <c r="B39" s="578"/>
      <c r="C39" s="578"/>
      <c r="D39" s="578"/>
      <c r="E39" s="578"/>
      <c r="F39" s="578"/>
      <c r="G39" s="578"/>
      <c r="H39" s="578"/>
      <c r="I39" s="579"/>
    </row>
    <row r="40" spans="1:9">
      <c r="A40" s="577"/>
      <c r="B40" s="578"/>
      <c r="C40" s="578"/>
      <c r="D40" s="578"/>
      <c r="E40" s="578"/>
      <c r="F40" s="578"/>
      <c r="G40" s="578"/>
      <c r="H40" s="578"/>
      <c r="I40" s="579"/>
    </row>
    <row r="41" spans="1:9">
      <c r="A41" s="577"/>
      <c r="B41" s="578"/>
      <c r="C41" s="578"/>
      <c r="D41" s="578"/>
      <c r="E41" s="578"/>
      <c r="F41" s="578"/>
      <c r="G41" s="578"/>
      <c r="H41" s="578"/>
      <c r="I41" s="579"/>
    </row>
    <row r="42" spans="1:9" ht="14.25" thickBot="1">
      <c r="A42" s="580"/>
      <c r="B42" s="581"/>
      <c r="C42" s="581"/>
      <c r="D42" s="581"/>
      <c r="E42" s="581"/>
      <c r="F42" s="581"/>
      <c r="G42" s="581"/>
      <c r="H42" s="581"/>
      <c r="I42" s="582"/>
    </row>
  </sheetData>
  <mergeCells count="2">
    <mergeCell ref="A2:I3"/>
    <mergeCell ref="A6:I4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E118"/>
  <sheetViews>
    <sheetView showGridLines="0" showZeros="0" view="pageBreakPreview" zoomScale="55" zoomScaleNormal="51" zoomScaleSheetLayoutView="55" workbookViewId="0">
      <selection activeCell="O12" sqref="O12"/>
    </sheetView>
  </sheetViews>
  <sheetFormatPr defaultColWidth="9" defaultRowHeight="13.5"/>
  <cols>
    <col min="1" max="1" width="9" customWidth="1"/>
    <col min="2" max="2" width="31.25" customWidth="1"/>
    <col min="3" max="3" width="30.875" customWidth="1"/>
    <col min="4" max="4" width="14.125" customWidth="1"/>
    <col min="5" max="10" width="8.375" customWidth="1"/>
    <col min="11" max="11" width="14.25" customWidth="1"/>
    <col min="12" max="12" width="12.125" customWidth="1"/>
    <col min="13" max="13" width="13.125" customWidth="1"/>
    <col min="14" max="14" width="14.25" customWidth="1"/>
    <col min="15" max="15" width="14.375" customWidth="1"/>
    <col min="16" max="17" width="17.375" customWidth="1"/>
    <col min="18" max="18" width="12.5" customWidth="1"/>
    <col min="19" max="19" width="11.25" customWidth="1"/>
    <col min="20" max="20" width="15.875" customWidth="1"/>
    <col min="21" max="21" width="9.875" customWidth="1"/>
    <col min="22" max="24" width="9.875" hidden="1" customWidth="1"/>
    <col min="25" max="25" width="37.625" hidden="1" customWidth="1"/>
    <col min="26" max="26" width="19.75" hidden="1" customWidth="1"/>
    <col min="27" max="27" width="17.5" hidden="1" customWidth="1"/>
    <col min="28" max="31" width="9.875" hidden="1" customWidth="1"/>
    <col min="32" max="32" width="13.875" customWidth="1"/>
    <col min="33" max="33" width="19.5" customWidth="1"/>
    <col min="34" max="34" width="26.375" customWidth="1"/>
    <col min="35" max="35" width="18.875" customWidth="1"/>
    <col min="36" max="39" width="9" customWidth="1"/>
  </cols>
  <sheetData>
    <row r="1" spans="1:31" ht="20.25" customHeight="1">
      <c r="A1" s="20" t="s">
        <v>416</v>
      </c>
      <c r="C1" s="20"/>
      <c r="P1" s="27"/>
      <c r="Q1" s="27"/>
      <c r="R1" s="27" t="str">
        <f>IF(C5="","",C5)</f>
        <v/>
      </c>
      <c r="V1">
        <v>1</v>
      </c>
      <c r="W1" t="e">
        <f>IF(#REF!="",0,1)</f>
        <v>#REF!</v>
      </c>
      <c r="X1" t="e">
        <f>IF(#REF!="",0,1)</f>
        <v>#REF!</v>
      </c>
    </row>
    <row r="2" spans="1:31" ht="21">
      <c r="A2" s="434" t="s">
        <v>504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85"/>
      <c r="S2" s="85"/>
      <c r="T2" s="85"/>
    </row>
    <row r="3" spans="1:3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1" ht="18.75" customHeight="1">
      <c r="A4" s="445" t="s">
        <v>8</v>
      </c>
      <c r="B4" s="446"/>
      <c r="C4" s="283"/>
      <c r="D4" s="143"/>
      <c r="E4" s="184" t="s">
        <v>27</v>
      </c>
      <c r="F4" s="447">
        <f>SUM(F5:G7)</f>
        <v>0</v>
      </c>
      <c r="G4" s="448"/>
      <c r="H4" s="449"/>
      <c r="I4" s="116" t="s">
        <v>28</v>
      </c>
      <c r="J4" s="453" t="s">
        <v>29</v>
      </c>
      <c r="K4" s="454"/>
      <c r="L4" s="172">
        <f>SUM(L5:L7)</f>
        <v>0</v>
      </c>
      <c r="M4" s="116" t="s">
        <v>28</v>
      </c>
      <c r="N4" s="432" t="s">
        <v>287</v>
      </c>
      <c r="O4" s="433"/>
      <c r="P4" s="24"/>
      <c r="Q4" s="24"/>
      <c r="S4" s="26"/>
      <c r="T4" s="27"/>
      <c r="V4" s="420" t="s">
        <v>27</v>
      </c>
      <c r="W4" s="421"/>
      <c r="X4" s="3">
        <f>+X5+X6</f>
        <v>0</v>
      </c>
      <c r="Y4" s="4" t="s">
        <v>28</v>
      </c>
      <c r="AB4" s="420" t="s">
        <v>29</v>
      </c>
      <c r="AC4" s="421"/>
      <c r="AD4" s="3">
        <f>COUNTIF(D17:D36,"生徒")</f>
        <v>0</v>
      </c>
      <c r="AE4" s="4" t="s">
        <v>28</v>
      </c>
    </row>
    <row r="5" spans="1:31" ht="18.75" customHeight="1">
      <c r="A5" s="435" t="s">
        <v>9</v>
      </c>
      <c r="B5" s="436"/>
      <c r="C5" s="148"/>
      <c r="D5" s="2"/>
      <c r="E5" s="169" t="s">
        <v>295</v>
      </c>
      <c r="F5" s="450">
        <f>COUNTIF(E17:E36,"男")</f>
        <v>0</v>
      </c>
      <c r="G5" s="451"/>
      <c r="H5" s="452"/>
      <c r="I5" s="116" t="s">
        <v>28</v>
      </c>
      <c r="J5" s="455" t="s">
        <v>30</v>
      </c>
      <c r="K5" s="456"/>
      <c r="L5" s="173">
        <f>COUNTIFS(D17:D36,"生徒",E17:E36,"男")</f>
        <v>0</v>
      </c>
      <c r="M5" s="116" t="s">
        <v>28</v>
      </c>
      <c r="N5" s="117" t="s">
        <v>345</v>
      </c>
      <c r="O5" s="118">
        <v>0</v>
      </c>
      <c r="P5" s="24"/>
      <c r="Q5" s="24"/>
      <c r="T5" s="27"/>
      <c r="V5" s="420" t="s">
        <v>30</v>
      </c>
      <c r="W5" s="421"/>
      <c r="X5" s="3">
        <f>COUNTIF(E17:E36,"男")</f>
        <v>0</v>
      </c>
      <c r="Y5" s="4" t="s">
        <v>28</v>
      </c>
      <c r="AB5" s="420" t="s">
        <v>30</v>
      </c>
      <c r="AC5" s="421"/>
      <c r="AD5" s="3" t="e">
        <f>COUNTIF(#REF!,"生徒男")</f>
        <v>#REF!</v>
      </c>
      <c r="AE5" s="4" t="s">
        <v>28</v>
      </c>
    </row>
    <row r="6" spans="1:31" ht="18.75" customHeight="1">
      <c r="A6" s="435" t="s">
        <v>11</v>
      </c>
      <c r="B6" s="436"/>
      <c r="C6" s="289"/>
      <c r="D6" s="2"/>
      <c r="E6" s="169" t="s">
        <v>296</v>
      </c>
      <c r="F6" s="450">
        <f>COUNTIF(E17:E36,"女")</f>
        <v>0</v>
      </c>
      <c r="G6" s="451"/>
      <c r="H6" s="452"/>
      <c r="I6" s="116" t="s">
        <v>28</v>
      </c>
      <c r="J6" s="455" t="s">
        <v>31</v>
      </c>
      <c r="K6" s="456"/>
      <c r="L6" s="173">
        <f>COUNTIFS(D17:D36,"生徒",E17:E36,"女")</f>
        <v>0</v>
      </c>
      <c r="M6" s="116" t="s">
        <v>28</v>
      </c>
      <c r="N6" s="183" t="s">
        <v>383</v>
      </c>
      <c r="O6" s="118"/>
      <c r="P6" s="24"/>
      <c r="Q6" s="24"/>
      <c r="T6" s="27"/>
      <c r="V6" s="420" t="s">
        <v>31</v>
      </c>
      <c r="W6" s="421"/>
      <c r="X6" s="3">
        <f>COUNTIF(E17:E36,"女")</f>
        <v>0</v>
      </c>
      <c r="Y6" s="4" t="s">
        <v>28</v>
      </c>
      <c r="AB6" s="420" t="s">
        <v>31</v>
      </c>
      <c r="AC6" s="421"/>
      <c r="AD6" s="3" t="e">
        <f>COUNTIF(#REF!,"生徒女")</f>
        <v>#REF!</v>
      </c>
      <c r="AE6" s="4" t="s">
        <v>28</v>
      </c>
    </row>
    <row r="7" spans="1:31" ht="18.75" customHeight="1" thickBot="1">
      <c r="A7" s="443" t="s">
        <v>379</v>
      </c>
      <c r="B7" s="146" t="s">
        <v>312</v>
      </c>
      <c r="C7" s="273"/>
      <c r="D7" s="2"/>
      <c r="E7" s="142" t="s">
        <v>375</v>
      </c>
      <c r="F7" s="461">
        <f>COUNTIF(E17:E37,"回答しない")</f>
        <v>0</v>
      </c>
      <c r="G7" s="462"/>
      <c r="H7" s="463"/>
      <c r="I7" s="79" t="s">
        <v>374</v>
      </c>
      <c r="J7" s="457" t="s">
        <v>375</v>
      </c>
      <c r="K7" s="458"/>
      <c r="L7" s="174">
        <f>COUNTIFS(D17:D37,"生徒",E17:E37,"回答しない")</f>
        <v>0</v>
      </c>
      <c r="M7" s="116" t="s">
        <v>374</v>
      </c>
      <c r="N7" s="117" t="s">
        <v>288</v>
      </c>
      <c r="O7" s="118">
        <v>0</v>
      </c>
      <c r="P7" s="24"/>
      <c r="Q7" s="24"/>
      <c r="T7" s="27"/>
      <c r="W7" s="5"/>
      <c r="X7" s="5"/>
      <c r="Y7" s="5"/>
      <c r="Z7" s="5"/>
      <c r="AB7" s="2"/>
      <c r="AC7" s="2"/>
      <c r="AD7" s="2"/>
      <c r="AE7" s="2"/>
    </row>
    <row r="8" spans="1:31" ht="18.75" customHeight="1">
      <c r="A8" s="444"/>
      <c r="B8" s="146" t="s">
        <v>13</v>
      </c>
      <c r="C8" s="273"/>
      <c r="D8" s="2"/>
      <c r="E8" s="256" t="s">
        <v>32</v>
      </c>
      <c r="F8" s="464">
        <f>K37</f>
        <v>0</v>
      </c>
      <c r="G8" s="465"/>
      <c r="H8" s="466"/>
      <c r="I8" s="20"/>
      <c r="J8" s="453" t="s">
        <v>433</v>
      </c>
      <c r="K8" s="454"/>
      <c r="L8" s="172">
        <f>SUM(L9:L11)</f>
        <v>0</v>
      </c>
      <c r="M8" s="116" t="s">
        <v>28</v>
      </c>
      <c r="N8" s="116"/>
      <c r="O8" s="80"/>
      <c r="P8" s="27"/>
      <c r="Q8" s="27"/>
      <c r="R8" s="28"/>
      <c r="S8" s="27"/>
      <c r="T8" s="27"/>
      <c r="V8" s="424" t="s">
        <v>33</v>
      </c>
      <c r="W8" s="424"/>
      <c r="X8" s="424"/>
      <c r="Y8" s="424"/>
      <c r="Z8" s="424"/>
      <c r="AB8" s="420" t="s">
        <v>34</v>
      </c>
      <c r="AC8" s="421"/>
      <c r="AD8" s="3">
        <f>X4-AD4</f>
        <v>0</v>
      </c>
      <c r="AE8" s="4" t="s">
        <v>28</v>
      </c>
    </row>
    <row r="9" spans="1:31" ht="21.75" customHeight="1">
      <c r="A9" s="435" t="s">
        <v>15</v>
      </c>
      <c r="B9" s="436"/>
      <c r="C9" s="170"/>
      <c r="D9" s="2"/>
      <c r="E9" s="257" t="s">
        <v>430</v>
      </c>
      <c r="F9" s="437">
        <f>+L37</f>
        <v>0</v>
      </c>
      <c r="G9" s="438"/>
      <c r="H9" s="439"/>
      <c r="I9" s="20"/>
      <c r="J9" s="455" t="s">
        <v>30</v>
      </c>
      <c r="K9" s="456"/>
      <c r="L9" s="173">
        <f>COUNTIFS(D17:D36,"校長",E17:E36,"男")+COUNTIFS(D17:D36,"副校長",E17:E36,"男")+COUNTIFS(D17:D36,"教頭",E17:E36,"男")+COUNTIFS(D17:D36,"主幹教諭",E17:E36,"男")+COUNTIFS(D17:D36,"統括教諭",E17:E36,"男")+COUNTIFS(D17:D36,"教諭",E17:E36,"男")+COUNTIFS(D17:D36,"実習教諭",E17:E36,"男")+COUNTIFS(D17:D36,"実習助手",E17:E36,"男")+COUNTIFS(D17:D36,"その他",E17:E36,"男")</f>
        <v>0</v>
      </c>
      <c r="M9" s="116" t="s">
        <v>28</v>
      </c>
      <c r="N9" s="79" t="s">
        <v>422</v>
      </c>
      <c r="Q9" s="27"/>
      <c r="R9" s="40"/>
      <c r="S9" s="28"/>
      <c r="T9" s="28"/>
      <c r="V9" s="7">
        <f>K37</f>
        <v>0</v>
      </c>
      <c r="W9" s="7" t="e">
        <f>#REF!</f>
        <v>#REF!</v>
      </c>
      <c r="X9" s="7">
        <f>M37</f>
        <v>0</v>
      </c>
      <c r="Y9" s="7" t="e">
        <f>#REF!</f>
        <v>#REF!</v>
      </c>
      <c r="Z9" s="8">
        <f>IF(O37="","",O37)</f>
        <v>0</v>
      </c>
      <c r="AA9" s="2"/>
      <c r="AB9" s="420" t="s">
        <v>30</v>
      </c>
      <c r="AC9" s="421"/>
      <c r="AD9" s="3" t="e">
        <f>X5-AD5</f>
        <v>#REF!</v>
      </c>
      <c r="AE9" s="4" t="s">
        <v>28</v>
      </c>
    </row>
    <row r="10" spans="1:31" ht="21.75" customHeight="1">
      <c r="A10" s="435" t="s">
        <v>16</v>
      </c>
      <c r="B10" s="436"/>
      <c r="C10" s="170"/>
      <c r="D10" s="2"/>
      <c r="E10" s="257" t="s">
        <v>35</v>
      </c>
      <c r="F10" s="437">
        <f>M37</f>
        <v>0</v>
      </c>
      <c r="G10" s="438"/>
      <c r="H10" s="439"/>
      <c r="I10" s="20"/>
      <c r="J10" s="455" t="s">
        <v>31</v>
      </c>
      <c r="K10" s="456"/>
      <c r="L10" s="173">
        <f>COUNTIFS(D17:D36,"校長",E17:E36,"女")+COUNTIFS(D17:D36,"副校長",E17:E36,"女")+COUNTIFS(D17:D36,"教頭",E17:E36,"女")+COUNTIFS(D17:D36,"主幹教諭",E17:E36,"女")+COUNTIFS(D17:D36,"統括教諭",E17:E36,"女")+COUNTIFS(D17:D36,"教諭",E17:E36,"女")+COUNTIFS(D17:D36,"実習教諭",E17:E36,"女")+COUNTIFS(D17:D36,"実習助手",E18:E37,"女")</f>
        <v>0</v>
      </c>
      <c r="M10" s="116" t="s">
        <v>28</v>
      </c>
      <c r="N10" s="150" t="s">
        <v>423</v>
      </c>
      <c r="O10" s="251"/>
      <c r="P10" s="80" t="s">
        <v>424</v>
      </c>
      <c r="Q10" s="27"/>
      <c r="R10" s="27"/>
      <c r="S10" s="27"/>
      <c r="T10" s="27"/>
      <c r="V10" s="11" t="s">
        <v>20</v>
      </c>
      <c r="W10" s="12" t="s">
        <v>21</v>
      </c>
      <c r="X10" s="14" t="s">
        <v>61</v>
      </c>
      <c r="Y10" s="14" t="s">
        <v>62</v>
      </c>
      <c r="Z10" s="16"/>
      <c r="AA10" s="2"/>
      <c r="AB10" s="420" t="s">
        <v>31</v>
      </c>
      <c r="AC10" s="421"/>
      <c r="AD10" s="3" t="e">
        <f>X6-AD6</f>
        <v>#REF!</v>
      </c>
      <c r="AE10" s="4" t="s">
        <v>28</v>
      </c>
    </row>
    <row r="11" spans="1:31" ht="23.25" customHeight="1" thickBot="1">
      <c r="A11" s="435" t="s">
        <v>302</v>
      </c>
      <c r="B11" s="436"/>
      <c r="C11" s="274"/>
      <c r="D11" s="2"/>
      <c r="E11" s="290" t="s">
        <v>362</v>
      </c>
      <c r="F11" s="440">
        <f>N37</f>
        <v>0</v>
      </c>
      <c r="G11" s="441"/>
      <c r="H11" s="442"/>
      <c r="I11" s="27"/>
      <c r="J11" s="459" t="s">
        <v>375</v>
      </c>
      <c r="K11" s="460"/>
      <c r="L11" s="174">
        <f>COUNTIFS(D17:D36,"校長",E17:E36,"回答しない")+COUNTIFS(D17:D36,"回答しない",E17:E36,"回答しない")+COUNTIFS(D17:D36,"回答しない",E17:E36,"回答しない")+COUNTIFS(D17:D36,"主幹教諭",E17:E36,"回答しない")+COUNTIFS(D17:D36,"統括教諭",E17:E36,"回答しない")+COUNTIFS(D17:D36,"教諭",E17:E36,"回答しない")+COUNTIFS(D17:D36,"実習教諭",E17:E36,"回答しない")+COUNTIFS(D17:D36,"実習助手",E17:E36,"回答しない")</f>
        <v>0</v>
      </c>
      <c r="M11" s="80" t="s">
        <v>374</v>
      </c>
      <c r="N11" s="27"/>
      <c r="O11" s="27"/>
      <c r="P11" s="27"/>
      <c r="Q11" s="27"/>
      <c r="R11" s="27"/>
      <c r="S11" s="27"/>
      <c r="T11" s="27"/>
      <c r="V11" s="10"/>
      <c r="W11" s="13"/>
      <c r="X11" s="15"/>
      <c r="Y11" s="15"/>
      <c r="Z11" s="17"/>
    </row>
    <row r="12" spans="1:31" ht="21.75" customHeight="1" thickBot="1">
      <c r="A12" s="413" t="s">
        <v>380</v>
      </c>
      <c r="B12" s="414"/>
      <c r="C12" s="275"/>
      <c r="D12" s="2"/>
      <c r="E12" s="259" t="s">
        <v>434</v>
      </c>
      <c r="F12" s="417">
        <f>'様式2 (審査員) '!K6</f>
        <v>0</v>
      </c>
      <c r="G12" s="418"/>
      <c r="H12" s="419"/>
      <c r="I12" s="27"/>
      <c r="J12" s="27"/>
      <c r="M12" s="27"/>
      <c r="N12" s="27"/>
      <c r="O12" s="27"/>
      <c r="P12" s="27"/>
      <c r="Q12" s="27"/>
      <c r="R12" s="27"/>
      <c r="S12" s="27"/>
      <c r="T12" s="27"/>
      <c r="V12" s="10"/>
      <c r="W12" s="13"/>
      <c r="X12" s="15"/>
      <c r="Y12" s="15"/>
      <c r="Z12" s="17"/>
    </row>
    <row r="13" spans="1:31" ht="18" customHeight="1" thickBot="1">
      <c r="A13" s="149"/>
      <c r="B13" s="149"/>
      <c r="C13" s="152"/>
      <c r="D13" s="2"/>
      <c r="E13" s="258" t="s">
        <v>309</v>
      </c>
      <c r="F13" s="425">
        <f>SUM(F8:H12)</f>
        <v>0</v>
      </c>
      <c r="G13" s="426"/>
      <c r="H13" s="427"/>
      <c r="I13" s="27"/>
      <c r="J13" s="27"/>
      <c r="M13" s="27"/>
      <c r="N13" s="27"/>
      <c r="O13" s="27"/>
      <c r="P13" s="27"/>
      <c r="Q13" s="27"/>
      <c r="R13" s="27"/>
      <c r="S13" s="27"/>
      <c r="T13" s="27"/>
      <c r="V13" s="10"/>
      <c r="W13" s="13"/>
      <c r="X13" s="15"/>
      <c r="Y13" s="15"/>
      <c r="Z13" s="17"/>
    </row>
    <row r="14" spans="1:31" ht="27" customHeight="1" thickBot="1">
      <c r="A14" s="119" t="s">
        <v>358</v>
      </c>
      <c r="B14" s="151"/>
      <c r="C14" s="83" t="s">
        <v>361</v>
      </c>
      <c r="D14" s="2"/>
      <c r="E14" s="2"/>
      <c r="F14" s="2"/>
      <c r="G14" s="2"/>
      <c r="H14" s="2"/>
      <c r="I14" s="2"/>
      <c r="J14" s="2"/>
      <c r="K14" s="40"/>
      <c r="L14" s="82"/>
      <c r="M14" s="2"/>
      <c r="N14" s="2"/>
      <c r="O14" s="2"/>
      <c r="P14" s="2"/>
      <c r="Q14" s="2"/>
      <c r="R14" s="2"/>
      <c r="S14" s="2"/>
      <c r="T14" s="2"/>
      <c r="V14" s="6"/>
      <c r="W14" s="13"/>
      <c r="X14" s="15"/>
      <c r="Y14" s="15"/>
      <c r="Z14" s="17"/>
    </row>
    <row r="15" spans="1:31" ht="114" customHeight="1">
      <c r="A15" s="428" t="s">
        <v>17</v>
      </c>
      <c r="B15" s="430" t="s">
        <v>18</v>
      </c>
      <c r="C15" s="415" t="s">
        <v>19</v>
      </c>
      <c r="D15" s="407" t="s">
        <v>352</v>
      </c>
      <c r="E15" s="407" t="s">
        <v>353</v>
      </c>
      <c r="F15" s="407" t="s">
        <v>354</v>
      </c>
      <c r="G15" s="407" t="s">
        <v>355</v>
      </c>
      <c r="H15" s="407" t="s">
        <v>356</v>
      </c>
      <c r="I15" s="407" t="s">
        <v>357</v>
      </c>
      <c r="J15" s="411" t="s">
        <v>418</v>
      </c>
      <c r="K15" s="246" t="s">
        <v>20</v>
      </c>
      <c r="L15" s="279" t="s">
        <v>512</v>
      </c>
      <c r="M15" s="248" t="s">
        <v>336</v>
      </c>
      <c r="N15" s="291" t="s">
        <v>337</v>
      </c>
      <c r="O15" s="409" t="s">
        <v>340</v>
      </c>
      <c r="P15" s="402" t="s">
        <v>405</v>
      </c>
      <c r="Q15" s="422" t="s">
        <v>341</v>
      </c>
      <c r="S15" s="13"/>
      <c r="T15" s="15"/>
      <c r="U15" s="15"/>
      <c r="V15" s="17"/>
    </row>
    <row r="16" spans="1:31" ht="22.5" customHeight="1" thickBot="1">
      <c r="A16" s="429"/>
      <c r="B16" s="431"/>
      <c r="C16" s="416"/>
      <c r="D16" s="408"/>
      <c r="E16" s="408"/>
      <c r="F16" s="408"/>
      <c r="G16" s="408"/>
      <c r="H16" s="408"/>
      <c r="I16" s="408"/>
      <c r="J16" s="412"/>
      <c r="K16" s="247">
        <v>1000</v>
      </c>
      <c r="L16" s="247">
        <v>1000</v>
      </c>
      <c r="M16" s="247">
        <v>11000</v>
      </c>
      <c r="N16" s="292">
        <v>500</v>
      </c>
      <c r="O16" s="410"/>
      <c r="P16" s="403"/>
      <c r="Q16" s="423"/>
    </row>
    <row r="17" spans="1:18" ht="27" customHeight="1">
      <c r="A17" s="96">
        <v>1</v>
      </c>
      <c r="B17" s="121"/>
      <c r="C17" s="122"/>
      <c r="D17" s="97"/>
      <c r="E17" s="98"/>
      <c r="F17" s="98"/>
      <c r="G17" s="98"/>
      <c r="H17" s="98"/>
      <c r="I17" s="98"/>
      <c r="J17" s="98"/>
      <c r="K17" s="99"/>
      <c r="L17" s="99"/>
      <c r="M17" s="99"/>
      <c r="N17" s="293"/>
      <c r="O17" s="100"/>
      <c r="P17" s="98"/>
      <c r="Q17" s="101"/>
      <c r="R17" s="9">
        <f>IF(K17="○",1000,0)+IF(L17="○",1000,0)+IF(M17="○",11000,0)+IF(N17="○",500,0)</f>
        <v>0</v>
      </c>
    </row>
    <row r="18" spans="1:18" ht="27" customHeight="1">
      <c r="A18" s="95">
        <v>2</v>
      </c>
      <c r="B18" s="123"/>
      <c r="C18" s="124"/>
      <c r="D18" s="72"/>
      <c r="E18" s="71"/>
      <c r="F18" s="71"/>
      <c r="G18" s="71"/>
      <c r="H18" s="71"/>
      <c r="I18" s="71"/>
      <c r="J18" s="71"/>
      <c r="K18" s="76"/>
      <c r="L18" s="76"/>
      <c r="M18" s="76"/>
      <c r="N18" s="294"/>
      <c r="O18" s="74"/>
      <c r="P18" s="71"/>
      <c r="Q18" s="94"/>
      <c r="R18" s="9">
        <f t="shared" ref="R18:R36" si="0">IF(K18="○",1000,0)+IF(L18="○",1000,0)+IF(M18="○",11000,0)+IF(N18="○",500,0)</f>
        <v>0</v>
      </c>
    </row>
    <row r="19" spans="1:18" ht="27" customHeight="1">
      <c r="A19" s="95">
        <v>3</v>
      </c>
      <c r="B19" s="123"/>
      <c r="C19" s="124"/>
      <c r="D19" s="72"/>
      <c r="E19" s="71"/>
      <c r="F19" s="71"/>
      <c r="G19" s="71"/>
      <c r="H19" s="71"/>
      <c r="I19" s="71"/>
      <c r="J19" s="71"/>
      <c r="K19" s="76"/>
      <c r="L19" s="76"/>
      <c r="M19" s="76"/>
      <c r="N19" s="294"/>
      <c r="O19" s="74"/>
      <c r="P19" s="71"/>
      <c r="Q19" s="94"/>
      <c r="R19" s="9">
        <f t="shared" si="0"/>
        <v>0</v>
      </c>
    </row>
    <row r="20" spans="1:18" ht="27" customHeight="1">
      <c r="A20" s="95">
        <v>4</v>
      </c>
      <c r="B20" s="123"/>
      <c r="C20" s="124"/>
      <c r="D20" s="72"/>
      <c r="E20" s="71"/>
      <c r="F20" s="71"/>
      <c r="G20" s="71"/>
      <c r="H20" s="71"/>
      <c r="I20" s="71"/>
      <c r="J20" s="71"/>
      <c r="K20" s="76"/>
      <c r="L20" s="76"/>
      <c r="M20" s="76"/>
      <c r="N20" s="294"/>
      <c r="O20" s="74"/>
      <c r="P20" s="71"/>
      <c r="Q20" s="94"/>
      <c r="R20" s="9">
        <f t="shared" si="0"/>
        <v>0</v>
      </c>
    </row>
    <row r="21" spans="1:18" ht="27" customHeight="1" thickBot="1">
      <c r="A21" s="102">
        <v>5</v>
      </c>
      <c r="B21" s="125"/>
      <c r="C21" s="126" t="str">
        <f t="shared" ref="C21" si="1">PHONETIC(B21)</f>
        <v/>
      </c>
      <c r="D21" s="103"/>
      <c r="E21" s="104"/>
      <c r="F21" s="104"/>
      <c r="G21" s="104"/>
      <c r="H21" s="104"/>
      <c r="I21" s="104"/>
      <c r="J21" s="104"/>
      <c r="K21" s="105"/>
      <c r="L21" s="105"/>
      <c r="M21" s="105"/>
      <c r="N21" s="295"/>
      <c r="O21" s="106" t="str">
        <f t="shared" ref="O21:O36" si="2">IF(R21=0,"",R21)</f>
        <v/>
      </c>
      <c r="P21" s="104"/>
      <c r="Q21" s="107"/>
      <c r="R21" s="9">
        <f t="shared" si="0"/>
        <v>0</v>
      </c>
    </row>
    <row r="22" spans="1:18" ht="27" customHeight="1">
      <c r="A22" s="96">
        <v>6</v>
      </c>
      <c r="B22" s="121"/>
      <c r="C22" s="122" t="str">
        <f t="shared" ref="C22:C36" si="3">PHONETIC(B22)</f>
        <v/>
      </c>
      <c r="D22" s="97"/>
      <c r="E22" s="98"/>
      <c r="F22" s="98"/>
      <c r="G22" s="98"/>
      <c r="H22" s="98"/>
      <c r="I22" s="98"/>
      <c r="J22" s="98"/>
      <c r="K22" s="99"/>
      <c r="L22" s="99"/>
      <c r="M22" s="99"/>
      <c r="N22" s="293"/>
      <c r="O22" s="100" t="str">
        <f t="shared" si="2"/>
        <v/>
      </c>
      <c r="P22" s="98"/>
      <c r="Q22" s="101"/>
      <c r="R22" s="9">
        <f t="shared" si="0"/>
        <v>0</v>
      </c>
    </row>
    <row r="23" spans="1:18" ht="27" customHeight="1">
      <c r="A23" s="95">
        <v>7</v>
      </c>
      <c r="B23" s="123"/>
      <c r="C23" s="124" t="str">
        <f t="shared" si="3"/>
        <v/>
      </c>
      <c r="D23" s="72"/>
      <c r="E23" s="71"/>
      <c r="F23" s="71"/>
      <c r="G23" s="71"/>
      <c r="H23" s="71"/>
      <c r="I23" s="71"/>
      <c r="J23" s="71"/>
      <c r="K23" s="76"/>
      <c r="L23" s="76"/>
      <c r="M23" s="76"/>
      <c r="N23" s="294"/>
      <c r="O23" s="74" t="str">
        <f t="shared" si="2"/>
        <v/>
      </c>
      <c r="P23" s="71"/>
      <c r="Q23" s="94"/>
      <c r="R23" s="9">
        <f t="shared" si="0"/>
        <v>0</v>
      </c>
    </row>
    <row r="24" spans="1:18" ht="27" customHeight="1">
      <c r="A24" s="95">
        <v>8</v>
      </c>
      <c r="B24" s="123"/>
      <c r="C24" s="124" t="str">
        <f t="shared" si="3"/>
        <v/>
      </c>
      <c r="D24" s="72"/>
      <c r="E24" s="71"/>
      <c r="F24" s="71"/>
      <c r="G24" s="71"/>
      <c r="H24" s="71"/>
      <c r="I24" s="71"/>
      <c r="J24" s="71"/>
      <c r="K24" s="76"/>
      <c r="L24" s="76"/>
      <c r="M24" s="76"/>
      <c r="N24" s="294"/>
      <c r="O24" s="74" t="str">
        <f t="shared" si="2"/>
        <v/>
      </c>
      <c r="P24" s="71"/>
      <c r="Q24" s="94"/>
      <c r="R24" s="9">
        <f t="shared" si="0"/>
        <v>0</v>
      </c>
    </row>
    <row r="25" spans="1:18" ht="27" customHeight="1">
      <c r="A25" s="95">
        <v>9</v>
      </c>
      <c r="B25" s="123"/>
      <c r="C25" s="124" t="str">
        <f t="shared" si="3"/>
        <v/>
      </c>
      <c r="D25" s="72"/>
      <c r="E25" s="71"/>
      <c r="F25" s="71"/>
      <c r="G25" s="71"/>
      <c r="H25" s="71"/>
      <c r="I25" s="71"/>
      <c r="J25" s="71"/>
      <c r="K25" s="76"/>
      <c r="L25" s="76"/>
      <c r="M25" s="76"/>
      <c r="N25" s="294"/>
      <c r="O25" s="74" t="str">
        <f t="shared" si="2"/>
        <v/>
      </c>
      <c r="P25" s="71"/>
      <c r="Q25" s="94"/>
      <c r="R25" s="9">
        <f t="shared" si="0"/>
        <v>0</v>
      </c>
    </row>
    <row r="26" spans="1:18" ht="27" customHeight="1" thickBot="1">
      <c r="A26" s="102">
        <v>10</v>
      </c>
      <c r="B26" s="125"/>
      <c r="C26" s="126" t="str">
        <f t="shared" si="3"/>
        <v/>
      </c>
      <c r="D26" s="103"/>
      <c r="E26" s="104"/>
      <c r="F26" s="104"/>
      <c r="G26" s="104"/>
      <c r="H26" s="104"/>
      <c r="I26" s="104"/>
      <c r="J26" s="104"/>
      <c r="K26" s="105"/>
      <c r="L26" s="105"/>
      <c r="M26" s="105"/>
      <c r="N26" s="295"/>
      <c r="O26" s="106" t="str">
        <f t="shared" si="2"/>
        <v/>
      </c>
      <c r="P26" s="104"/>
      <c r="Q26" s="107"/>
      <c r="R26" s="9">
        <f t="shared" si="0"/>
        <v>0</v>
      </c>
    </row>
    <row r="27" spans="1:18" ht="27" customHeight="1">
      <c r="A27" s="96">
        <v>11</v>
      </c>
      <c r="B27" s="121"/>
      <c r="C27" s="122" t="str">
        <f t="shared" si="3"/>
        <v/>
      </c>
      <c r="D27" s="97"/>
      <c r="E27" s="98"/>
      <c r="F27" s="98"/>
      <c r="G27" s="98"/>
      <c r="H27" s="98"/>
      <c r="I27" s="98"/>
      <c r="J27" s="98"/>
      <c r="K27" s="99"/>
      <c r="L27" s="99"/>
      <c r="M27" s="99"/>
      <c r="N27" s="293"/>
      <c r="O27" s="100" t="str">
        <f t="shared" si="2"/>
        <v/>
      </c>
      <c r="P27" s="98"/>
      <c r="Q27" s="101"/>
      <c r="R27" s="9">
        <f t="shared" si="0"/>
        <v>0</v>
      </c>
    </row>
    <row r="28" spans="1:18" ht="27" customHeight="1">
      <c r="A28" s="95">
        <v>12</v>
      </c>
      <c r="B28" s="123"/>
      <c r="C28" s="124" t="str">
        <f t="shared" si="3"/>
        <v/>
      </c>
      <c r="D28" s="72"/>
      <c r="E28" s="71"/>
      <c r="F28" s="71"/>
      <c r="G28" s="71"/>
      <c r="H28" s="71"/>
      <c r="I28" s="71"/>
      <c r="J28" s="71"/>
      <c r="K28" s="76"/>
      <c r="L28" s="76"/>
      <c r="M28" s="76"/>
      <c r="N28" s="294"/>
      <c r="O28" s="74" t="str">
        <f t="shared" si="2"/>
        <v/>
      </c>
      <c r="P28" s="71"/>
      <c r="Q28" s="94"/>
      <c r="R28" s="9">
        <f t="shared" si="0"/>
        <v>0</v>
      </c>
    </row>
    <row r="29" spans="1:18" ht="27" customHeight="1">
      <c r="A29" s="95">
        <v>13</v>
      </c>
      <c r="B29" s="123"/>
      <c r="C29" s="124" t="str">
        <f t="shared" si="3"/>
        <v/>
      </c>
      <c r="D29" s="72"/>
      <c r="E29" s="71"/>
      <c r="F29" s="71"/>
      <c r="G29" s="71"/>
      <c r="H29" s="71"/>
      <c r="I29" s="71"/>
      <c r="J29" s="71"/>
      <c r="K29" s="76"/>
      <c r="L29" s="76"/>
      <c r="M29" s="76"/>
      <c r="N29" s="294"/>
      <c r="O29" s="74" t="str">
        <f t="shared" si="2"/>
        <v/>
      </c>
      <c r="P29" s="71"/>
      <c r="Q29" s="94"/>
      <c r="R29" s="9">
        <f t="shared" si="0"/>
        <v>0</v>
      </c>
    </row>
    <row r="30" spans="1:18" ht="27" customHeight="1">
      <c r="A30" s="95">
        <v>14</v>
      </c>
      <c r="B30" s="123"/>
      <c r="C30" s="124" t="str">
        <f t="shared" si="3"/>
        <v/>
      </c>
      <c r="D30" s="72"/>
      <c r="E30" s="71"/>
      <c r="F30" s="71"/>
      <c r="G30" s="71"/>
      <c r="H30" s="71"/>
      <c r="I30" s="71"/>
      <c r="J30" s="71"/>
      <c r="K30" s="76"/>
      <c r="L30" s="76"/>
      <c r="M30" s="76"/>
      <c r="N30" s="294"/>
      <c r="O30" s="74" t="str">
        <f t="shared" si="2"/>
        <v/>
      </c>
      <c r="P30" s="71"/>
      <c r="Q30" s="94"/>
      <c r="R30" s="9">
        <f t="shared" si="0"/>
        <v>0</v>
      </c>
    </row>
    <row r="31" spans="1:18" ht="27" customHeight="1" thickBot="1">
      <c r="A31" s="102">
        <v>15</v>
      </c>
      <c r="B31" s="125"/>
      <c r="C31" s="126" t="str">
        <f t="shared" si="3"/>
        <v/>
      </c>
      <c r="D31" s="103"/>
      <c r="E31" s="104"/>
      <c r="F31" s="104"/>
      <c r="G31" s="104"/>
      <c r="H31" s="104"/>
      <c r="I31" s="104"/>
      <c r="J31" s="104"/>
      <c r="K31" s="105"/>
      <c r="L31" s="105"/>
      <c r="M31" s="105"/>
      <c r="N31" s="295"/>
      <c r="O31" s="106" t="str">
        <f t="shared" si="2"/>
        <v/>
      </c>
      <c r="P31" s="104"/>
      <c r="Q31" s="107"/>
      <c r="R31" s="9">
        <f t="shared" si="0"/>
        <v>0</v>
      </c>
    </row>
    <row r="32" spans="1:18" ht="27" customHeight="1">
      <c r="A32" s="96">
        <v>16</v>
      </c>
      <c r="B32" s="121"/>
      <c r="C32" s="122" t="str">
        <f t="shared" si="3"/>
        <v/>
      </c>
      <c r="D32" s="97"/>
      <c r="E32" s="98"/>
      <c r="F32" s="98"/>
      <c r="G32" s="98"/>
      <c r="H32" s="98"/>
      <c r="I32" s="98"/>
      <c r="J32" s="98"/>
      <c r="K32" s="99"/>
      <c r="L32" s="99"/>
      <c r="M32" s="99"/>
      <c r="N32" s="293"/>
      <c r="O32" s="100" t="str">
        <f t="shared" si="2"/>
        <v/>
      </c>
      <c r="P32" s="98"/>
      <c r="Q32" s="101"/>
      <c r="R32" s="9">
        <f t="shared" si="0"/>
        <v>0</v>
      </c>
    </row>
    <row r="33" spans="1:27" ht="27" customHeight="1">
      <c r="A33" s="95">
        <v>17</v>
      </c>
      <c r="B33" s="123"/>
      <c r="C33" s="124" t="str">
        <f t="shared" si="3"/>
        <v/>
      </c>
      <c r="D33" s="72"/>
      <c r="E33" s="71"/>
      <c r="F33" s="71"/>
      <c r="G33" s="71"/>
      <c r="H33" s="71"/>
      <c r="I33" s="71"/>
      <c r="J33" s="71"/>
      <c r="K33" s="76"/>
      <c r="L33" s="76"/>
      <c r="M33" s="76"/>
      <c r="N33" s="294"/>
      <c r="O33" s="74" t="str">
        <f t="shared" si="2"/>
        <v/>
      </c>
      <c r="P33" s="71"/>
      <c r="Q33" s="94"/>
      <c r="R33" s="9">
        <f t="shared" si="0"/>
        <v>0</v>
      </c>
    </row>
    <row r="34" spans="1:27" ht="27" customHeight="1">
      <c r="A34" s="95">
        <v>18</v>
      </c>
      <c r="B34" s="123"/>
      <c r="C34" s="124" t="str">
        <f t="shared" si="3"/>
        <v/>
      </c>
      <c r="D34" s="72"/>
      <c r="E34" s="71"/>
      <c r="F34" s="71"/>
      <c r="G34" s="71"/>
      <c r="H34" s="71"/>
      <c r="I34" s="71"/>
      <c r="J34" s="71"/>
      <c r="K34" s="76"/>
      <c r="L34" s="76"/>
      <c r="M34" s="76"/>
      <c r="N34" s="294"/>
      <c r="O34" s="74" t="str">
        <f t="shared" si="2"/>
        <v/>
      </c>
      <c r="P34" s="71"/>
      <c r="Q34" s="94"/>
      <c r="R34" s="9">
        <f t="shared" si="0"/>
        <v>0</v>
      </c>
    </row>
    <row r="35" spans="1:27" ht="27" customHeight="1">
      <c r="A35" s="95">
        <v>19</v>
      </c>
      <c r="B35" s="123"/>
      <c r="C35" s="124" t="str">
        <f t="shared" si="3"/>
        <v/>
      </c>
      <c r="D35" s="72"/>
      <c r="E35" s="71"/>
      <c r="F35" s="71"/>
      <c r="G35" s="71"/>
      <c r="H35" s="71"/>
      <c r="I35" s="71"/>
      <c r="J35" s="71"/>
      <c r="K35" s="76"/>
      <c r="L35" s="76"/>
      <c r="M35" s="76"/>
      <c r="N35" s="294"/>
      <c r="O35" s="74" t="str">
        <f t="shared" si="2"/>
        <v/>
      </c>
      <c r="P35" s="71"/>
      <c r="Q35" s="94"/>
      <c r="R35" s="9">
        <f t="shared" si="0"/>
        <v>0</v>
      </c>
    </row>
    <row r="36" spans="1:27" ht="27" customHeight="1" thickBot="1">
      <c r="A36" s="102">
        <v>20</v>
      </c>
      <c r="B36" s="125"/>
      <c r="C36" s="126" t="str">
        <f t="shared" si="3"/>
        <v/>
      </c>
      <c r="D36" s="103"/>
      <c r="E36" s="104"/>
      <c r="F36" s="104"/>
      <c r="G36" s="104"/>
      <c r="H36" s="104"/>
      <c r="I36" s="104"/>
      <c r="J36" s="104"/>
      <c r="K36" s="105"/>
      <c r="L36" s="105"/>
      <c r="M36" s="105"/>
      <c r="N36" s="295"/>
      <c r="O36" s="106" t="str">
        <f t="shared" si="2"/>
        <v/>
      </c>
      <c r="P36" s="104"/>
      <c r="Q36" s="107"/>
      <c r="R36" s="9">
        <f t="shared" si="0"/>
        <v>0</v>
      </c>
    </row>
    <row r="37" spans="1:27" ht="22.5" customHeight="1" thickBot="1">
      <c r="A37" s="108"/>
      <c r="B37" s="109"/>
      <c r="C37" s="109"/>
      <c r="D37" s="109"/>
      <c r="E37" s="109"/>
      <c r="F37" s="109"/>
      <c r="G37" s="109"/>
      <c r="H37" s="404" t="s">
        <v>438</v>
      </c>
      <c r="I37" s="405"/>
      <c r="J37" s="406"/>
      <c r="K37" s="264">
        <f>1000*(COUNTA(K17:K36))</f>
        <v>0</v>
      </c>
      <c r="L37" s="264">
        <f>1000*(COUNTA(L17:L36))</f>
        <v>0</v>
      </c>
      <c r="M37" s="264">
        <f>11000*(COUNTA(M17:M36))</f>
        <v>0</v>
      </c>
      <c r="N37" s="296">
        <f>500*(COUNTA(N17:N36))</f>
        <v>0</v>
      </c>
      <c r="O37" s="265">
        <f>SUM(O17:O36)</f>
        <v>0</v>
      </c>
      <c r="P37" s="400"/>
      <c r="Q37" s="401"/>
    </row>
    <row r="38" spans="1:27">
      <c r="X38" s="18" t="s">
        <v>280</v>
      </c>
      <c r="Y38" s="18" t="s">
        <v>281</v>
      </c>
      <c r="Z38" s="18" t="s">
        <v>282</v>
      </c>
      <c r="AA38" s="18" t="s">
        <v>283</v>
      </c>
    </row>
    <row r="39" spans="1:27">
      <c r="X39">
        <v>31001</v>
      </c>
      <c r="Y39" t="s">
        <v>70</v>
      </c>
      <c r="Z39" t="s">
        <v>142</v>
      </c>
      <c r="AA39" t="s">
        <v>143</v>
      </c>
    </row>
    <row r="40" spans="1:27">
      <c r="X40">
        <v>31002</v>
      </c>
      <c r="Y40" t="s">
        <v>71</v>
      </c>
      <c r="Z40" t="s">
        <v>144</v>
      </c>
      <c r="AA40" t="s">
        <v>145</v>
      </c>
    </row>
    <row r="41" spans="1:27">
      <c r="X41">
        <v>31003</v>
      </c>
      <c r="Y41" t="s">
        <v>137</v>
      </c>
      <c r="Z41" t="s">
        <v>144</v>
      </c>
      <c r="AA41" t="s">
        <v>145</v>
      </c>
    </row>
    <row r="42" spans="1:27">
      <c r="Y42" t="s">
        <v>72</v>
      </c>
      <c r="Z42" t="s">
        <v>146</v>
      </c>
      <c r="AA42" t="s">
        <v>147</v>
      </c>
    </row>
    <row r="43" spans="1:27">
      <c r="X43">
        <v>31005</v>
      </c>
      <c r="Y43" t="s">
        <v>73</v>
      </c>
      <c r="Z43" t="s">
        <v>148</v>
      </c>
      <c r="AA43" t="s">
        <v>149</v>
      </c>
    </row>
    <row r="44" spans="1:27">
      <c r="X44">
        <v>31006</v>
      </c>
      <c r="Y44" t="s">
        <v>74</v>
      </c>
      <c r="Z44" t="s">
        <v>150</v>
      </c>
      <c r="AA44" t="s">
        <v>151</v>
      </c>
    </row>
    <row r="45" spans="1:27">
      <c r="X45">
        <v>31007</v>
      </c>
      <c r="Y45" t="s">
        <v>75</v>
      </c>
      <c r="Z45" t="s">
        <v>152</v>
      </c>
      <c r="AA45" t="s">
        <v>153</v>
      </c>
    </row>
    <row r="46" spans="1:27">
      <c r="Y46" t="s">
        <v>315</v>
      </c>
      <c r="Z46" t="s">
        <v>154</v>
      </c>
      <c r="AA46" t="s">
        <v>155</v>
      </c>
    </row>
    <row r="47" spans="1:27">
      <c r="X47">
        <v>31009</v>
      </c>
      <c r="Y47" t="s">
        <v>464</v>
      </c>
      <c r="Z47" t="s">
        <v>458</v>
      </c>
      <c r="AA47" t="s">
        <v>459</v>
      </c>
    </row>
    <row r="48" spans="1:27">
      <c r="X48">
        <v>31010</v>
      </c>
      <c r="Y48" t="s">
        <v>465</v>
      </c>
      <c r="Z48" t="s">
        <v>460</v>
      </c>
      <c r="AA48" t="s">
        <v>461</v>
      </c>
    </row>
    <row r="49" spans="24:27">
      <c r="X49">
        <v>31011</v>
      </c>
      <c r="Y49" t="s">
        <v>466</v>
      </c>
      <c r="Z49" t="s">
        <v>462</v>
      </c>
      <c r="AA49" t="s">
        <v>463</v>
      </c>
    </row>
    <row r="50" spans="24:27">
      <c r="X50">
        <v>31101</v>
      </c>
      <c r="Y50" t="s">
        <v>77</v>
      </c>
      <c r="Z50" t="s">
        <v>156</v>
      </c>
      <c r="AA50" t="s">
        <v>157</v>
      </c>
    </row>
    <row r="51" spans="24:27">
      <c r="X51">
        <v>31102</v>
      </c>
      <c r="Y51" t="s">
        <v>78</v>
      </c>
      <c r="Z51" t="s">
        <v>158</v>
      </c>
      <c r="AA51" t="s">
        <v>159</v>
      </c>
    </row>
    <row r="52" spans="24:27">
      <c r="X52">
        <v>31103</v>
      </c>
      <c r="Y52" t="s">
        <v>79</v>
      </c>
      <c r="Z52" t="s">
        <v>160</v>
      </c>
      <c r="AA52" t="s">
        <v>161</v>
      </c>
    </row>
    <row r="53" spans="24:27">
      <c r="X53">
        <v>31104</v>
      </c>
      <c r="Y53" t="s">
        <v>80</v>
      </c>
      <c r="Z53" t="s">
        <v>162</v>
      </c>
      <c r="AA53" t="s">
        <v>163</v>
      </c>
    </row>
    <row r="54" spans="24:27">
      <c r="X54">
        <v>31105</v>
      </c>
      <c r="Y54" t="s">
        <v>81</v>
      </c>
      <c r="Z54" t="s">
        <v>164</v>
      </c>
      <c r="AA54" t="s">
        <v>165</v>
      </c>
    </row>
    <row r="55" spans="24:27">
      <c r="X55">
        <v>31106</v>
      </c>
      <c r="Y55" t="s">
        <v>82</v>
      </c>
      <c r="Z55" t="s">
        <v>166</v>
      </c>
      <c r="AA55" t="s">
        <v>167</v>
      </c>
    </row>
    <row r="56" spans="24:27">
      <c r="X56">
        <v>31107</v>
      </c>
      <c r="Y56" t="s">
        <v>83</v>
      </c>
      <c r="Z56" t="s">
        <v>168</v>
      </c>
      <c r="AA56" t="s">
        <v>169</v>
      </c>
    </row>
    <row r="57" spans="24:27">
      <c r="X57">
        <v>31201</v>
      </c>
      <c r="Y57" t="s">
        <v>84</v>
      </c>
      <c r="Z57" t="s">
        <v>170</v>
      </c>
      <c r="AA57" t="s">
        <v>171</v>
      </c>
    </row>
    <row r="58" spans="24:27">
      <c r="X58">
        <v>31202</v>
      </c>
      <c r="Y58" t="s">
        <v>85</v>
      </c>
      <c r="Z58" t="s">
        <v>172</v>
      </c>
      <c r="AA58" t="s">
        <v>173</v>
      </c>
    </row>
    <row r="59" spans="24:27">
      <c r="X59">
        <v>31203</v>
      </c>
      <c r="Y59" t="s">
        <v>86</v>
      </c>
      <c r="Z59" t="s">
        <v>174</v>
      </c>
      <c r="AA59" t="s">
        <v>175</v>
      </c>
    </row>
    <row r="60" spans="24:27">
      <c r="X60">
        <v>31204</v>
      </c>
      <c r="Y60" t="s">
        <v>87</v>
      </c>
      <c r="Z60" t="s">
        <v>176</v>
      </c>
      <c r="AA60" t="s">
        <v>177</v>
      </c>
    </row>
    <row r="61" spans="24:27">
      <c r="X61">
        <v>31205</v>
      </c>
      <c r="Y61" t="s">
        <v>88</v>
      </c>
      <c r="Z61" t="s">
        <v>178</v>
      </c>
      <c r="AA61" t="s">
        <v>179</v>
      </c>
    </row>
    <row r="62" spans="24:27">
      <c r="X62">
        <v>31206</v>
      </c>
      <c r="Y62" t="s">
        <v>89</v>
      </c>
      <c r="Z62" t="s">
        <v>180</v>
      </c>
      <c r="AA62" t="s">
        <v>181</v>
      </c>
    </row>
    <row r="63" spans="24:27">
      <c r="X63">
        <v>31207</v>
      </c>
      <c r="Y63" t="s">
        <v>505</v>
      </c>
      <c r="Z63" t="s">
        <v>182</v>
      </c>
      <c r="AA63" t="s">
        <v>183</v>
      </c>
    </row>
    <row r="64" spans="24:27">
      <c r="X64">
        <v>31209</v>
      </c>
      <c r="Y64" t="s">
        <v>91</v>
      </c>
      <c r="Z64" t="s">
        <v>184</v>
      </c>
      <c r="AA64" t="s">
        <v>185</v>
      </c>
    </row>
    <row r="65" spans="24:27">
      <c r="X65">
        <v>31301</v>
      </c>
      <c r="Y65" t="s">
        <v>92</v>
      </c>
      <c r="Z65" t="s">
        <v>186</v>
      </c>
      <c r="AA65" t="s">
        <v>187</v>
      </c>
    </row>
    <row r="66" spans="24:27">
      <c r="X66">
        <v>31302</v>
      </c>
      <c r="Y66" t="s">
        <v>93</v>
      </c>
      <c r="Z66" t="s">
        <v>188</v>
      </c>
      <c r="AA66" t="s">
        <v>189</v>
      </c>
    </row>
    <row r="67" spans="24:27">
      <c r="X67">
        <v>31303</v>
      </c>
      <c r="Y67" t="s">
        <v>94</v>
      </c>
      <c r="Z67" t="s">
        <v>190</v>
      </c>
      <c r="AA67" t="s">
        <v>191</v>
      </c>
    </row>
    <row r="68" spans="24:27">
      <c r="X68">
        <v>31304</v>
      </c>
      <c r="Y68" t="s">
        <v>95</v>
      </c>
      <c r="Z68" t="s">
        <v>192</v>
      </c>
      <c r="AA68" t="s">
        <v>193</v>
      </c>
    </row>
    <row r="69" spans="24:27">
      <c r="X69">
        <v>31305</v>
      </c>
      <c r="Y69" t="s">
        <v>96</v>
      </c>
      <c r="Z69" t="s">
        <v>194</v>
      </c>
      <c r="AA69" t="s">
        <v>195</v>
      </c>
    </row>
    <row r="70" spans="24:27">
      <c r="X70">
        <v>31306</v>
      </c>
      <c r="Y70" t="s">
        <v>97</v>
      </c>
      <c r="Z70" t="s">
        <v>196</v>
      </c>
      <c r="AA70" t="s">
        <v>197</v>
      </c>
    </row>
    <row r="71" spans="24:27">
      <c r="X71">
        <v>31307</v>
      </c>
      <c r="Y71" t="s">
        <v>98</v>
      </c>
      <c r="Z71" t="s">
        <v>198</v>
      </c>
      <c r="AA71" t="s">
        <v>199</v>
      </c>
    </row>
    <row r="72" spans="24:27">
      <c r="X72">
        <v>31308</v>
      </c>
      <c r="Y72" t="s">
        <v>99</v>
      </c>
      <c r="Z72" t="s">
        <v>200</v>
      </c>
      <c r="AA72" t="s">
        <v>201</v>
      </c>
    </row>
    <row r="73" spans="24:27">
      <c r="X73">
        <v>31401</v>
      </c>
      <c r="Y73" t="s">
        <v>100</v>
      </c>
      <c r="Z73" t="s">
        <v>202</v>
      </c>
      <c r="AA73" t="s">
        <v>203</v>
      </c>
    </row>
    <row r="74" spans="24:27">
      <c r="X74">
        <v>31403</v>
      </c>
      <c r="Y74" t="s">
        <v>102</v>
      </c>
      <c r="Z74" t="s">
        <v>206</v>
      </c>
      <c r="AA74" t="s">
        <v>207</v>
      </c>
    </row>
    <row r="75" spans="24:27">
      <c r="X75">
        <v>31404</v>
      </c>
      <c r="Y75" t="s">
        <v>103</v>
      </c>
      <c r="Z75" t="s">
        <v>208</v>
      </c>
      <c r="AA75" t="s">
        <v>209</v>
      </c>
    </row>
    <row r="76" spans="24:27">
      <c r="X76">
        <v>31405</v>
      </c>
      <c r="Y76" t="s">
        <v>104</v>
      </c>
      <c r="Z76" t="s">
        <v>210</v>
      </c>
      <c r="AA76" t="s">
        <v>211</v>
      </c>
    </row>
    <row r="77" spans="24:27">
      <c r="X77">
        <v>31406</v>
      </c>
      <c r="Y77" t="s">
        <v>105</v>
      </c>
      <c r="Z77" t="s">
        <v>212</v>
      </c>
      <c r="AA77" t="s">
        <v>213</v>
      </c>
    </row>
    <row r="78" spans="24:27">
      <c r="X78">
        <v>31407</v>
      </c>
      <c r="Y78" t="s">
        <v>106</v>
      </c>
      <c r="Z78" t="s">
        <v>214</v>
      </c>
      <c r="AA78" t="s">
        <v>215</v>
      </c>
    </row>
    <row r="79" spans="24:27">
      <c r="X79">
        <v>31408</v>
      </c>
      <c r="Y79" t="s">
        <v>107</v>
      </c>
      <c r="Z79" t="s">
        <v>216</v>
      </c>
      <c r="AA79" t="s">
        <v>217</v>
      </c>
    </row>
    <row r="80" spans="24:27">
      <c r="X80">
        <v>31409</v>
      </c>
      <c r="Y80" t="s">
        <v>305</v>
      </c>
      <c r="Z80" t="s">
        <v>306</v>
      </c>
      <c r="AA80" t="s">
        <v>307</v>
      </c>
    </row>
    <row r="81" spans="24:27">
      <c r="X81">
        <v>31410</v>
      </c>
      <c r="Y81" t="s">
        <v>108</v>
      </c>
      <c r="Z81" t="s">
        <v>218</v>
      </c>
      <c r="AA81" t="s">
        <v>219</v>
      </c>
    </row>
    <row r="82" spans="24:27">
      <c r="X82">
        <v>31411</v>
      </c>
      <c r="Y82" t="s">
        <v>506</v>
      </c>
      <c r="Z82" t="s">
        <v>507</v>
      </c>
      <c r="AA82" t="s">
        <v>508</v>
      </c>
    </row>
    <row r="83" spans="24:27">
      <c r="X83">
        <v>31412</v>
      </c>
      <c r="Y83" t="s">
        <v>110</v>
      </c>
      <c r="Z83" t="s">
        <v>222</v>
      </c>
      <c r="AA83" t="s">
        <v>223</v>
      </c>
    </row>
    <row r="84" spans="24:27">
      <c r="X84">
        <v>31413</v>
      </c>
      <c r="Y84" t="s">
        <v>509</v>
      </c>
      <c r="Z84" t="s">
        <v>510</v>
      </c>
      <c r="AA84" t="s">
        <v>511</v>
      </c>
    </row>
    <row r="85" spans="24:27">
      <c r="X85">
        <v>31414</v>
      </c>
      <c r="Y85" t="s">
        <v>112</v>
      </c>
      <c r="Z85" t="s">
        <v>226</v>
      </c>
      <c r="AA85" t="s">
        <v>227</v>
      </c>
    </row>
    <row r="86" spans="24:27">
      <c r="X86">
        <v>31415</v>
      </c>
      <c r="Y86" t="s">
        <v>113</v>
      </c>
      <c r="Z86" t="s">
        <v>228</v>
      </c>
      <c r="AA86" t="s">
        <v>229</v>
      </c>
    </row>
    <row r="87" spans="24:27">
      <c r="X87">
        <v>31501</v>
      </c>
      <c r="Y87" t="s">
        <v>114</v>
      </c>
      <c r="Z87" t="s">
        <v>230</v>
      </c>
      <c r="AA87" t="s">
        <v>231</v>
      </c>
    </row>
    <row r="88" spans="24:27">
      <c r="X88">
        <v>31502</v>
      </c>
      <c r="Y88" t="s">
        <v>138</v>
      </c>
      <c r="Z88" t="s">
        <v>230</v>
      </c>
      <c r="AA88" t="s">
        <v>231</v>
      </c>
    </row>
    <row r="89" spans="24:27">
      <c r="X89">
        <v>31503</v>
      </c>
      <c r="Y89" t="s">
        <v>115</v>
      </c>
      <c r="Z89" t="s">
        <v>232</v>
      </c>
      <c r="AA89" t="s">
        <v>233</v>
      </c>
    </row>
    <row r="90" spans="24:27">
      <c r="X90">
        <v>31504</v>
      </c>
      <c r="Y90" t="s">
        <v>139</v>
      </c>
      <c r="Z90" t="s">
        <v>232</v>
      </c>
      <c r="AA90" t="s">
        <v>233</v>
      </c>
    </row>
    <row r="91" spans="24:27">
      <c r="X91">
        <v>31505</v>
      </c>
      <c r="Y91" t="s">
        <v>116</v>
      </c>
      <c r="Z91" t="s">
        <v>234</v>
      </c>
      <c r="AA91" t="s">
        <v>235</v>
      </c>
    </row>
    <row r="92" spans="24:27">
      <c r="X92">
        <v>31506</v>
      </c>
      <c r="Y92" t="s">
        <v>326</v>
      </c>
      <c r="Z92" t="s">
        <v>234</v>
      </c>
      <c r="AA92" t="s">
        <v>235</v>
      </c>
    </row>
    <row r="93" spans="24:27">
      <c r="X93">
        <v>31508</v>
      </c>
      <c r="Y93" t="s">
        <v>117</v>
      </c>
      <c r="Z93" t="s">
        <v>236</v>
      </c>
      <c r="AA93" t="s">
        <v>237</v>
      </c>
    </row>
    <row r="94" spans="24:27">
      <c r="X94">
        <v>31509</v>
      </c>
      <c r="Y94" t="s">
        <v>140</v>
      </c>
      <c r="Z94" t="s">
        <v>236</v>
      </c>
      <c r="AA94" t="s">
        <v>237</v>
      </c>
    </row>
    <row r="95" spans="24:27">
      <c r="X95">
        <v>31510</v>
      </c>
      <c r="Y95" t="s">
        <v>118</v>
      </c>
      <c r="Z95" t="s">
        <v>238</v>
      </c>
      <c r="AA95" t="s">
        <v>239</v>
      </c>
    </row>
    <row r="96" spans="24:27">
      <c r="X96">
        <v>31511</v>
      </c>
      <c r="Y96" t="s">
        <v>119</v>
      </c>
      <c r="Z96" t="s">
        <v>240</v>
      </c>
      <c r="AA96" t="s">
        <v>241</v>
      </c>
    </row>
    <row r="97" spans="24:27">
      <c r="X97">
        <v>31512</v>
      </c>
      <c r="Y97" t="s">
        <v>141</v>
      </c>
      <c r="Z97" t="s">
        <v>240</v>
      </c>
      <c r="AA97" t="s">
        <v>241</v>
      </c>
    </row>
    <row r="98" spans="24:27">
      <c r="X98">
        <v>31513</v>
      </c>
      <c r="Y98" t="s">
        <v>467</v>
      </c>
      <c r="Z98" t="s">
        <v>468</v>
      </c>
      <c r="AA98" t="s">
        <v>469</v>
      </c>
    </row>
    <row r="99" spans="24:27">
      <c r="X99">
        <v>31514</v>
      </c>
      <c r="Y99" t="s">
        <v>470</v>
      </c>
      <c r="Z99" t="s">
        <v>471</v>
      </c>
      <c r="AA99" t="s">
        <v>472</v>
      </c>
    </row>
    <row r="100" spans="24:27">
      <c r="X100">
        <v>31601</v>
      </c>
      <c r="Y100" t="s">
        <v>473</v>
      </c>
      <c r="Z100" t="s">
        <v>242</v>
      </c>
      <c r="AA100" t="s">
        <v>243</v>
      </c>
    </row>
    <row r="101" spans="24:27">
      <c r="X101">
        <v>31602</v>
      </c>
      <c r="Y101" t="s">
        <v>121</v>
      </c>
      <c r="Z101" t="s">
        <v>244</v>
      </c>
      <c r="AA101" t="s">
        <v>245</v>
      </c>
    </row>
    <row r="102" spans="24:27">
      <c r="X102">
        <v>31603</v>
      </c>
      <c r="Y102" t="s">
        <v>474</v>
      </c>
      <c r="Z102" t="s">
        <v>246</v>
      </c>
      <c r="AA102" t="s">
        <v>247</v>
      </c>
    </row>
    <row r="103" spans="24:27">
      <c r="X103">
        <v>31604</v>
      </c>
      <c r="Y103" t="s">
        <v>122</v>
      </c>
      <c r="Z103" t="s">
        <v>248</v>
      </c>
      <c r="AA103" t="s">
        <v>249</v>
      </c>
    </row>
    <row r="104" spans="24:27">
      <c r="X104">
        <v>31605</v>
      </c>
      <c r="Y104" t="s">
        <v>475</v>
      </c>
      <c r="Z104" t="s">
        <v>250</v>
      </c>
      <c r="AA104" t="s">
        <v>251</v>
      </c>
    </row>
    <row r="105" spans="24:27">
      <c r="X105">
        <v>31701</v>
      </c>
      <c r="Y105" t="s">
        <v>124</v>
      </c>
      <c r="Z105" t="s">
        <v>252</v>
      </c>
      <c r="AA105" t="s">
        <v>253</v>
      </c>
    </row>
    <row r="106" spans="24:27">
      <c r="X106">
        <v>31703</v>
      </c>
      <c r="Y106" t="s">
        <v>126</v>
      </c>
      <c r="Z106" t="s">
        <v>256</v>
      </c>
      <c r="AA106" t="s">
        <v>257</v>
      </c>
    </row>
    <row r="107" spans="24:27">
      <c r="X107">
        <v>31704</v>
      </c>
      <c r="Y107" t="s">
        <v>298</v>
      </c>
      <c r="Z107" s="19" t="s">
        <v>299</v>
      </c>
      <c r="AA107" s="19" t="s">
        <v>300</v>
      </c>
    </row>
    <row r="108" spans="24:27">
      <c r="X108">
        <v>31801</v>
      </c>
      <c r="Y108" t="s">
        <v>127</v>
      </c>
      <c r="Z108" t="s">
        <v>258</v>
      </c>
      <c r="AA108" t="s">
        <v>259</v>
      </c>
    </row>
    <row r="109" spans="24:27">
      <c r="X109">
        <v>31802</v>
      </c>
      <c r="Y109" t="s">
        <v>128</v>
      </c>
      <c r="Z109" t="s">
        <v>260</v>
      </c>
      <c r="AA109" t="s">
        <v>261</v>
      </c>
    </row>
    <row r="110" spans="24:27">
      <c r="X110">
        <v>31803</v>
      </c>
      <c r="Y110" t="s">
        <v>129</v>
      </c>
      <c r="Z110" t="s">
        <v>262</v>
      </c>
      <c r="AA110" t="s">
        <v>263</v>
      </c>
    </row>
    <row r="111" spans="24:27">
      <c r="X111">
        <v>31804</v>
      </c>
      <c r="Y111" t="s">
        <v>130</v>
      </c>
      <c r="Z111" t="s">
        <v>264</v>
      </c>
      <c r="AA111" t="s">
        <v>265</v>
      </c>
    </row>
    <row r="112" spans="24:27">
      <c r="X112">
        <v>31805</v>
      </c>
      <c r="Y112" t="s">
        <v>131</v>
      </c>
      <c r="Z112" t="s">
        <v>266</v>
      </c>
      <c r="AA112" t="s">
        <v>267</v>
      </c>
    </row>
    <row r="113" spans="24:27">
      <c r="X113">
        <v>31806</v>
      </c>
      <c r="Y113" t="s">
        <v>132</v>
      </c>
      <c r="Z113" t="s">
        <v>268</v>
      </c>
      <c r="AA113" t="s">
        <v>269</v>
      </c>
    </row>
    <row r="114" spans="24:27">
      <c r="X114">
        <v>31807</v>
      </c>
      <c r="Y114" t="s">
        <v>133</v>
      </c>
      <c r="Z114" t="s">
        <v>270</v>
      </c>
      <c r="AA114" t="s">
        <v>271</v>
      </c>
    </row>
    <row r="115" spans="24:27">
      <c r="X115">
        <v>31808</v>
      </c>
      <c r="Y115" t="s">
        <v>327</v>
      </c>
      <c r="Z115" t="s">
        <v>272</v>
      </c>
      <c r="AA115" t="s">
        <v>273</v>
      </c>
    </row>
    <row r="116" spans="24:27">
      <c r="X116">
        <v>31809</v>
      </c>
      <c r="Y116" t="s">
        <v>135</v>
      </c>
      <c r="Z116" t="s">
        <v>274</v>
      </c>
      <c r="AA116" t="s">
        <v>275</v>
      </c>
    </row>
    <row r="117" spans="24:27">
      <c r="X117">
        <v>31810</v>
      </c>
      <c r="Y117" t="s">
        <v>136</v>
      </c>
      <c r="Z117" t="s">
        <v>276</v>
      </c>
      <c r="AA117" t="s">
        <v>277</v>
      </c>
    </row>
    <row r="118" spans="24:27">
      <c r="X118">
        <v>31811</v>
      </c>
      <c r="Y118" t="s">
        <v>308</v>
      </c>
      <c r="Z118" t="s">
        <v>278</v>
      </c>
      <c r="AA118" t="s">
        <v>279</v>
      </c>
    </row>
  </sheetData>
  <sheetProtection selectLockedCells="1" selectUnlockedCells="1"/>
  <dataConsolidate/>
  <customSheetViews>
    <customSheetView guid="{7FB0AFFB-120C-44F6-AE2F-B98FECB987FB}" scale="75" showPageBreaks="1" fitToPage="1" printArea="1" hiddenColumns="1" view="pageBreakPreview" topLeftCell="A7">
      <selection activeCell="Q14" sqref="Q14:Q15"/>
      <pageMargins left="0.78740157480314965" right="0.78740157480314965" top="0.78740157480314965" bottom="0.78740157480314965" header="0.51181102362204722" footer="0.51181102362204722"/>
      <pageSetup paperSize="9" scale="53" orientation="landscape" useFirstPageNumber="1" r:id="rId1"/>
      <headerFooter alignWithMargins="0"/>
    </customSheetView>
    <customSheetView guid="{780F8241-B9EF-4977-BFA6-69BAC3A67436}" scale="75" showPageBreaks="1" fitToPage="1" printArea="1" hiddenColumns="1" view="pageBreakPreview" topLeftCell="M1">
      <selection activeCell="W1" sqref="W1:AK1048576"/>
      <pageMargins left="0.78740157480314965" right="0.78740157480314965" top="0.78740157480314965" bottom="0.78740157480314965" header="0.51181102362204722" footer="0.51181102362204722"/>
      <pageSetup paperSize="9" scale="53" orientation="landscape" useFirstPageNumber="1" r:id="rId2"/>
      <headerFooter alignWithMargins="0"/>
    </customSheetView>
    <customSheetView guid="{A3F790B1-952B-48DD-9D6D-E7E0D31580FB}" scale="75" showPageBreaks="1" fitToPage="1" printArea="1" hiddenColumns="1" view="pageBreakPreview">
      <selection activeCell="C16" sqref="C16"/>
      <pageMargins left="0.78740157480314965" right="0.78740157480314965" top="0.78740157480314965" bottom="0.78740157480314965" header="0.51181102362204722" footer="0.51181102362204722"/>
      <pageSetup paperSize="9" scale="55" orientation="landscape" useFirstPageNumber="1" r:id="rId3"/>
      <headerFooter alignWithMargins="0"/>
    </customSheetView>
    <customSheetView guid="{BF811D15-25F5-4C8E-B099-D0CDA2479563}" scale="75" showPageBreaks="1" fitToPage="1" printArea="1" hiddenColumns="1" view="pageBreakPreview" topLeftCell="C30">
      <selection activeCell="O36" sqref="O36"/>
      <pageMargins left="0.78740157480314965" right="0.78740157480314965" top="0.78740157480314965" bottom="0.78740157480314965" header="0.51181102362204722" footer="0.51181102362204722"/>
      <pageSetup paperSize="9" scale="55" orientation="landscape" useFirstPageNumber="1" r:id="rId4"/>
      <headerFooter alignWithMargins="0"/>
    </customSheetView>
    <customSheetView guid="{029DB359-2AC5-459B-8994-303CD8A084F6}" scale="80" showPageBreaks="1" fitToPage="1" printArea="1" hiddenColumns="1" view="pageBreakPreview">
      <selection activeCell="N14" sqref="N14"/>
      <pageMargins left="0.78740157480314965" right="0.78740157480314965" top="0.78740157480314965" bottom="0.78740157480314965" header="0.51181102362204722" footer="0.51181102362204722"/>
      <pageSetup paperSize="9" scale="53" orientation="landscape" useFirstPageNumber="1" r:id="rId5"/>
      <headerFooter alignWithMargins="0"/>
    </customSheetView>
  </customSheetViews>
  <mergeCells count="53">
    <mergeCell ref="F6:H6"/>
    <mergeCell ref="J10:K10"/>
    <mergeCell ref="J7:K7"/>
    <mergeCell ref="J11:K11"/>
    <mergeCell ref="J9:K9"/>
    <mergeCell ref="J8:K8"/>
    <mergeCell ref="F7:H7"/>
    <mergeCell ref="F8:H8"/>
    <mergeCell ref="F9:H9"/>
    <mergeCell ref="N4:O4"/>
    <mergeCell ref="A2:Q2"/>
    <mergeCell ref="A6:B6"/>
    <mergeCell ref="A10:B10"/>
    <mergeCell ref="A11:B11"/>
    <mergeCell ref="F10:H10"/>
    <mergeCell ref="F11:H11"/>
    <mergeCell ref="A9:B9"/>
    <mergeCell ref="A7:A8"/>
    <mergeCell ref="A4:B4"/>
    <mergeCell ref="A5:B5"/>
    <mergeCell ref="F4:H4"/>
    <mergeCell ref="F5:H5"/>
    <mergeCell ref="J4:K4"/>
    <mergeCell ref="J5:K5"/>
    <mergeCell ref="J6:K6"/>
    <mergeCell ref="F15:F16"/>
    <mergeCell ref="F13:H13"/>
    <mergeCell ref="G15:G16"/>
    <mergeCell ref="A15:A16"/>
    <mergeCell ref="B15:B16"/>
    <mergeCell ref="A12:B12"/>
    <mergeCell ref="C15:C16"/>
    <mergeCell ref="D15:D16"/>
    <mergeCell ref="F12:H12"/>
    <mergeCell ref="AB4:AC4"/>
    <mergeCell ref="AB5:AC5"/>
    <mergeCell ref="AB6:AC6"/>
    <mergeCell ref="AB9:AC9"/>
    <mergeCell ref="AB10:AC10"/>
    <mergeCell ref="AB8:AC8"/>
    <mergeCell ref="V4:W4"/>
    <mergeCell ref="V5:W5"/>
    <mergeCell ref="V6:W6"/>
    <mergeCell ref="Q15:Q16"/>
    <mergeCell ref="V8:Z8"/>
    <mergeCell ref="E15:E16"/>
    <mergeCell ref="P37:Q37"/>
    <mergeCell ref="P15:P16"/>
    <mergeCell ref="H37:J37"/>
    <mergeCell ref="H15:H16"/>
    <mergeCell ref="I15:I16"/>
    <mergeCell ref="O15:O16"/>
    <mergeCell ref="J15:J16"/>
  </mergeCells>
  <phoneticPr fontId="3" type="Hiragana"/>
  <dataValidations count="7">
    <dataValidation type="list" allowBlank="1" showInputMessage="1" showErrorMessage="1" sqref="F17:F36 K17:N36" xr:uid="{00000000-0002-0000-0100-000002000000}">
      <formula1>"○"</formula1>
    </dataValidation>
    <dataValidation type="list" allowBlank="1" showInputMessage="1" showErrorMessage="1" sqref="D17:D36" xr:uid="{00000000-0002-0000-0100-000003000000}">
      <formula1>"校長,副校長,教頭,主幹教諭,統括教諭,教諭,実習教諭,実習助手,生徒,その他"</formula1>
    </dataValidation>
    <dataValidation type="list" allowBlank="1" showInputMessage="1" showErrorMessage="1" sqref="G17:I36" xr:uid="{00000000-0002-0000-0100-000007000000}">
      <formula1>"Ⅰ類,Ⅱ類,Ⅲ類"</formula1>
    </dataValidation>
    <dataValidation type="list" allowBlank="1" showInputMessage="1" showErrorMessage="1" sqref="J17:J36" xr:uid="{1BBF2B32-0AAD-4D2C-A208-C960085838F9}">
      <formula1>"役員・旗手,その他"</formula1>
    </dataValidation>
    <dataValidation type="list" allowBlank="1" showInputMessage="1" showErrorMessage="1" sqref="E17:E36" xr:uid="{65D43A72-3B39-46D7-98E9-98C84D5C3334}">
      <formula1>"女,男,回答しない"</formula1>
    </dataValidation>
    <dataValidation type="list" allowBlank="1" showInputMessage="1" showErrorMessage="1" sqref="P17:P36" xr:uid="{C69307D4-B2EA-455C-9F32-FC552256E549}">
      <formula1>"公共交通機関,学校の借上げバス,自家用自動車,都県連盟合同のバス"</formula1>
    </dataValidation>
    <dataValidation type="list" allowBlank="1" showInputMessage="1" showErrorMessage="1" sqref="C5" xr:uid="{00000000-0002-0000-0100-000008000000}">
      <formula1>$X$39:$X$118</formula1>
    </dataValidation>
  </dataValidations>
  <pageMargins left="0.43307086614173229" right="0.43307086614173229" top="0.55118110236220474" bottom="0.55118110236220474" header="0.31496062992125984" footer="0.31496062992125984"/>
  <pageSetup paperSize="9" scale="57" orientation="landscape" useFirstPageNumber="1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25BA-2208-49C4-B8DC-8F1311FBB142}">
  <sheetPr>
    <tabColor rgb="FF92D050"/>
    <pageSetUpPr fitToPage="1"/>
  </sheetPr>
  <dimension ref="A1:AE118"/>
  <sheetViews>
    <sheetView showGridLines="0" showZeros="0" view="pageBreakPreview" zoomScale="55" zoomScaleNormal="51" zoomScaleSheetLayoutView="55" workbookViewId="0">
      <selection activeCell="C9" sqref="C9"/>
    </sheetView>
  </sheetViews>
  <sheetFormatPr defaultColWidth="9" defaultRowHeight="13.5"/>
  <cols>
    <col min="1" max="1" width="9" customWidth="1"/>
    <col min="2" max="2" width="31.25" customWidth="1"/>
    <col min="3" max="3" width="30.875" customWidth="1"/>
    <col min="4" max="4" width="14.125" customWidth="1"/>
    <col min="5" max="10" width="8.375" customWidth="1"/>
    <col min="11" max="11" width="14.25" customWidth="1"/>
    <col min="12" max="12" width="12.125" customWidth="1"/>
    <col min="13" max="13" width="13.125" customWidth="1"/>
    <col min="14" max="14" width="14.25" customWidth="1"/>
    <col min="15" max="15" width="14.375" customWidth="1"/>
    <col min="16" max="17" width="17.375" customWidth="1"/>
    <col min="18" max="18" width="12.5" customWidth="1"/>
    <col min="19" max="19" width="11.25" customWidth="1"/>
    <col min="20" max="21" width="9.875" customWidth="1"/>
    <col min="22" max="31" width="9.875" hidden="1" customWidth="1"/>
    <col min="32" max="32" width="29.125" customWidth="1"/>
    <col min="33" max="33" width="34.125" customWidth="1"/>
    <col min="34" max="34" width="26.375" customWidth="1"/>
    <col min="35" max="35" width="18.875" customWidth="1"/>
    <col min="36" max="39" width="9" customWidth="1"/>
  </cols>
  <sheetData>
    <row r="1" spans="1:31" ht="20.25" customHeight="1">
      <c r="A1" s="20" t="s">
        <v>417</v>
      </c>
      <c r="C1" s="20"/>
      <c r="P1" s="27"/>
      <c r="Q1" s="27"/>
      <c r="R1" s="27" t="str">
        <f>IF(C5="","",C5)</f>
        <v/>
      </c>
      <c r="V1">
        <v>1</v>
      </c>
      <c r="W1" t="e">
        <f>IF(#REF!="",0,1)</f>
        <v>#REF!</v>
      </c>
      <c r="X1" t="e">
        <f>IF(#REF!="",0,1)</f>
        <v>#REF!</v>
      </c>
    </row>
    <row r="2" spans="1:31" ht="21">
      <c r="A2" s="434" t="str">
        <f>様式１!A2</f>
        <v>第7３回 関東地区学校農業クラブ連盟大会令和４年度茨城大会　参加申込書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85"/>
      <c r="S2" s="85"/>
      <c r="T2" s="85"/>
    </row>
    <row r="3" spans="1:3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1" ht="18.75" customHeight="1">
      <c r="A4" s="445" t="s">
        <v>8</v>
      </c>
      <c r="B4" s="446"/>
      <c r="C4" s="147">
        <f>様式１!C4</f>
        <v>0</v>
      </c>
      <c r="D4" s="143"/>
      <c r="E4" s="184" t="s">
        <v>27</v>
      </c>
      <c r="F4" s="447">
        <f>SUM(F5:G7)</f>
        <v>0</v>
      </c>
      <c r="G4" s="448"/>
      <c r="H4" s="449"/>
      <c r="I4" s="116" t="s">
        <v>28</v>
      </c>
      <c r="J4" s="453" t="s">
        <v>29</v>
      </c>
      <c r="K4" s="454"/>
      <c r="L4" s="172">
        <f>SUM(L5:L7)</f>
        <v>0</v>
      </c>
      <c r="M4" s="116" t="s">
        <v>28</v>
      </c>
      <c r="N4" s="432" t="s">
        <v>287</v>
      </c>
      <c r="O4" s="433"/>
      <c r="P4" s="24"/>
      <c r="Q4" s="24"/>
      <c r="S4" s="26"/>
      <c r="T4" s="27"/>
      <c r="V4" s="420" t="s">
        <v>27</v>
      </c>
      <c r="W4" s="421"/>
      <c r="X4" s="3">
        <f>+X5+X6</f>
        <v>0</v>
      </c>
      <c r="Y4" s="4" t="s">
        <v>28</v>
      </c>
      <c r="AB4" s="420" t="s">
        <v>29</v>
      </c>
      <c r="AC4" s="421"/>
      <c r="AD4" s="3">
        <f>COUNTIF(D17:D36,"生徒")</f>
        <v>0</v>
      </c>
      <c r="AE4" s="4" t="s">
        <v>28</v>
      </c>
    </row>
    <row r="5" spans="1:31" ht="18.75" customHeight="1">
      <c r="A5" s="435" t="s">
        <v>9</v>
      </c>
      <c r="B5" s="436"/>
      <c r="C5" s="148"/>
      <c r="D5" s="2"/>
      <c r="E5" s="227" t="s">
        <v>295</v>
      </c>
      <c r="F5" s="450">
        <f>COUNTIF(E17:E36,"男")</f>
        <v>0</v>
      </c>
      <c r="G5" s="451"/>
      <c r="H5" s="452"/>
      <c r="I5" s="116" t="s">
        <v>28</v>
      </c>
      <c r="J5" s="455" t="s">
        <v>30</v>
      </c>
      <c r="K5" s="456"/>
      <c r="L5" s="173">
        <f>COUNTIFS(D17:D36,"生徒",E17:E36,"男")</f>
        <v>0</v>
      </c>
      <c r="M5" s="116" t="s">
        <v>28</v>
      </c>
      <c r="N5" s="117" t="s">
        <v>345</v>
      </c>
      <c r="O5" s="118"/>
      <c r="P5" s="24"/>
      <c r="Q5" s="24"/>
      <c r="T5" s="27"/>
      <c r="V5" s="420" t="s">
        <v>30</v>
      </c>
      <c r="W5" s="421"/>
      <c r="X5" s="3">
        <f>COUNTIF(E17:E36,"男")</f>
        <v>0</v>
      </c>
      <c r="Y5" s="4" t="s">
        <v>28</v>
      </c>
      <c r="AB5" s="420" t="s">
        <v>30</v>
      </c>
      <c r="AC5" s="421"/>
      <c r="AD5" s="3" t="e">
        <f>COUNTIF(#REF!,"生徒男")</f>
        <v>#REF!</v>
      </c>
      <c r="AE5" s="4" t="s">
        <v>28</v>
      </c>
    </row>
    <row r="6" spans="1:31" ht="18.75" customHeight="1">
      <c r="A6" s="435" t="s">
        <v>11</v>
      </c>
      <c r="B6" s="436"/>
      <c r="C6" s="145">
        <f>様式１!C6</f>
        <v>0</v>
      </c>
      <c r="D6" s="2"/>
      <c r="E6" s="227" t="s">
        <v>296</v>
      </c>
      <c r="F6" s="450">
        <f>COUNTIF(E17:E36,"女")</f>
        <v>0</v>
      </c>
      <c r="G6" s="451"/>
      <c r="H6" s="452"/>
      <c r="I6" s="116" t="s">
        <v>28</v>
      </c>
      <c r="J6" s="455" t="s">
        <v>31</v>
      </c>
      <c r="K6" s="456"/>
      <c r="L6" s="173">
        <f>COUNTIFS(D17:D36,"生徒",E17:E36,"女")</f>
        <v>0</v>
      </c>
      <c r="M6" s="116" t="s">
        <v>28</v>
      </c>
      <c r="N6" s="183" t="s">
        <v>383</v>
      </c>
      <c r="O6" s="118"/>
      <c r="P6" s="24"/>
      <c r="Q6" s="24"/>
      <c r="T6" s="27"/>
      <c r="V6" s="420" t="s">
        <v>31</v>
      </c>
      <c r="W6" s="421"/>
      <c r="X6" s="3">
        <f>COUNTIF(E17:E36,"女")</f>
        <v>0</v>
      </c>
      <c r="Y6" s="4" t="s">
        <v>28</v>
      </c>
      <c r="AB6" s="420" t="s">
        <v>31</v>
      </c>
      <c r="AC6" s="421"/>
      <c r="AD6" s="3" t="e">
        <f>COUNTIF(#REF!,"生徒女")</f>
        <v>#REF!</v>
      </c>
      <c r="AE6" s="4" t="s">
        <v>28</v>
      </c>
    </row>
    <row r="7" spans="1:31" ht="18.75" customHeight="1" thickBot="1">
      <c r="A7" s="443" t="s">
        <v>379</v>
      </c>
      <c r="B7" s="228" t="s">
        <v>312</v>
      </c>
      <c r="C7" s="145">
        <f>様式１!C7</f>
        <v>0</v>
      </c>
      <c r="D7" s="2"/>
      <c r="E7" s="142" t="s">
        <v>375</v>
      </c>
      <c r="F7" s="461">
        <f>COUNTIF(E17:E37,"回答しない")</f>
        <v>0</v>
      </c>
      <c r="G7" s="462"/>
      <c r="H7" s="463"/>
      <c r="I7" s="79" t="s">
        <v>374</v>
      </c>
      <c r="J7" s="457" t="s">
        <v>375</v>
      </c>
      <c r="K7" s="458"/>
      <c r="L7" s="174">
        <f>COUNTIFS(D17:D37,"生徒",E17:E37,"回答しない")</f>
        <v>0</v>
      </c>
      <c r="M7" s="116" t="s">
        <v>374</v>
      </c>
      <c r="N7" s="117" t="s">
        <v>288</v>
      </c>
      <c r="O7" s="118"/>
      <c r="P7" s="24"/>
      <c r="Q7" s="24"/>
      <c r="T7" s="27"/>
      <c r="W7" s="5"/>
      <c r="X7" s="5"/>
      <c r="Y7" s="5"/>
      <c r="Z7" s="5"/>
      <c r="AB7" s="2"/>
      <c r="AC7" s="2"/>
      <c r="AD7" s="2"/>
      <c r="AE7" s="2"/>
    </row>
    <row r="8" spans="1:31" ht="18.75" customHeight="1">
      <c r="A8" s="444"/>
      <c r="B8" s="228" t="s">
        <v>13</v>
      </c>
      <c r="C8" s="145">
        <f>様式１!C8</f>
        <v>0</v>
      </c>
      <c r="D8" s="2"/>
      <c r="E8" s="245" t="s">
        <v>32</v>
      </c>
      <c r="F8" s="464">
        <f>K37</f>
        <v>0</v>
      </c>
      <c r="G8" s="465"/>
      <c r="H8" s="466"/>
      <c r="I8" s="20"/>
      <c r="J8" s="453" t="s">
        <v>432</v>
      </c>
      <c r="K8" s="454"/>
      <c r="L8" s="172">
        <f>SUM(L9:L11)</f>
        <v>0</v>
      </c>
      <c r="M8" s="116" t="s">
        <v>28</v>
      </c>
      <c r="N8" s="116"/>
      <c r="O8" s="80"/>
      <c r="P8" s="27"/>
      <c r="Q8" s="27"/>
      <c r="R8" s="28"/>
      <c r="S8" s="27"/>
      <c r="T8" s="27"/>
      <c r="V8" s="424" t="s">
        <v>33</v>
      </c>
      <c r="W8" s="424"/>
      <c r="X8" s="424"/>
      <c r="Y8" s="424"/>
      <c r="Z8" s="424"/>
      <c r="AB8" s="420" t="s">
        <v>34</v>
      </c>
      <c r="AC8" s="421"/>
      <c r="AD8" s="3">
        <f>X4-AD4</f>
        <v>0</v>
      </c>
      <c r="AE8" s="4" t="s">
        <v>28</v>
      </c>
    </row>
    <row r="9" spans="1:31" ht="21.75" customHeight="1">
      <c r="A9" s="435" t="s">
        <v>15</v>
      </c>
      <c r="B9" s="436"/>
      <c r="C9" s="145">
        <f>様式１!C9</f>
        <v>0</v>
      </c>
      <c r="D9" s="2"/>
      <c r="E9" s="185" t="s">
        <v>431</v>
      </c>
      <c r="F9" s="437">
        <f>+L37</f>
        <v>0</v>
      </c>
      <c r="G9" s="438"/>
      <c r="H9" s="439"/>
      <c r="I9" s="20"/>
      <c r="J9" s="455" t="s">
        <v>30</v>
      </c>
      <c r="K9" s="456"/>
      <c r="L9" s="173">
        <f>COUNTIFS(D17:D36,"校長",E17:E36,"男")+COUNTIFS(D17:D36,"副校長",E17:E36,"男")+COUNTIFS(D17:D36,"教頭",E17:E36,"男")+COUNTIFS(D17:D36,"主幹教諭",E17:E36,"男")+COUNTIFS(D17:D36,"統括教諭",E17:E36,"男")+COUNTIFS(D17:D36,"教諭",E17:E36,"男")+COUNTIFS(D17:D36,"実習教諭",E17:E36,"男")+COUNTIFS(D17:D36,"実習助手",E17:E36,"男")</f>
        <v>0</v>
      </c>
      <c r="M9" s="116" t="s">
        <v>28</v>
      </c>
      <c r="N9" s="79" t="s">
        <v>422</v>
      </c>
      <c r="Q9" s="27"/>
      <c r="R9" s="40"/>
      <c r="S9" s="28"/>
      <c r="T9" s="28"/>
      <c r="V9" s="7">
        <f>K37</f>
        <v>0</v>
      </c>
      <c r="W9" s="7" t="e">
        <f>#REF!</f>
        <v>#REF!</v>
      </c>
      <c r="X9" s="7">
        <f>M37</f>
        <v>0</v>
      </c>
      <c r="Y9" s="7" t="e">
        <f>#REF!</f>
        <v>#REF!</v>
      </c>
      <c r="Z9" s="8">
        <f>IF(O37="","",O37)</f>
        <v>0</v>
      </c>
      <c r="AA9" s="2"/>
      <c r="AB9" s="420" t="s">
        <v>30</v>
      </c>
      <c r="AC9" s="421"/>
      <c r="AD9" s="3" t="e">
        <f>X5-AD5</f>
        <v>#REF!</v>
      </c>
      <c r="AE9" s="4" t="s">
        <v>28</v>
      </c>
    </row>
    <row r="10" spans="1:31" ht="21.75" customHeight="1">
      <c r="A10" s="435" t="s">
        <v>16</v>
      </c>
      <c r="B10" s="436"/>
      <c r="C10" s="145">
        <f>様式１!C10</f>
        <v>0</v>
      </c>
      <c r="D10" s="2"/>
      <c r="E10" s="185" t="s">
        <v>35</v>
      </c>
      <c r="F10" s="437">
        <f>M37</f>
        <v>0</v>
      </c>
      <c r="G10" s="438"/>
      <c r="H10" s="439"/>
      <c r="I10" s="20"/>
      <c r="J10" s="455" t="s">
        <v>31</v>
      </c>
      <c r="K10" s="456"/>
      <c r="L10" s="173">
        <f>COUNTIFS(D17:D36,"校長",E17:E36,"女")+COUNTIFS(D17:D36,"副校長",E17:E36,"女")+COUNTIFS(D17:D36,"教頭",E17:E36,"女")+COUNTIFS(D17:D36,"主幹教諭",E17:E36,"女")+COUNTIFS(D17:D36,"統括教諭",E17:E36,"女")+COUNTIFS(D17:D36,"教諭",E17:E36,"女")+COUNTIFS(D17:D36,"実習教諭",E17:E36,"女")+COUNTIFS(D17:D36,"実習助手",E18:E37,"女")</f>
        <v>0</v>
      </c>
      <c r="M10" s="116" t="s">
        <v>28</v>
      </c>
      <c r="N10" s="150" t="s">
        <v>423</v>
      </c>
      <c r="O10" s="251"/>
      <c r="P10" s="80" t="s">
        <v>424</v>
      </c>
      <c r="Q10" s="27"/>
      <c r="R10" s="27"/>
      <c r="S10" s="27"/>
      <c r="T10" s="27"/>
      <c r="V10" s="11" t="s">
        <v>20</v>
      </c>
      <c r="W10" s="12" t="s">
        <v>21</v>
      </c>
      <c r="X10" s="14" t="s">
        <v>61</v>
      </c>
      <c r="Y10" s="14" t="s">
        <v>62</v>
      </c>
      <c r="Z10" s="16"/>
      <c r="AA10" s="2"/>
      <c r="AB10" s="420" t="s">
        <v>31</v>
      </c>
      <c r="AC10" s="421"/>
      <c r="AD10" s="3" t="e">
        <f>X6-AD6</f>
        <v>#REF!</v>
      </c>
      <c r="AE10" s="4" t="s">
        <v>28</v>
      </c>
    </row>
    <row r="11" spans="1:31" ht="18" customHeight="1" thickBot="1">
      <c r="A11" s="435" t="s">
        <v>302</v>
      </c>
      <c r="B11" s="436"/>
      <c r="C11" s="181">
        <f>様式１!C11</f>
        <v>0</v>
      </c>
      <c r="D11" s="2"/>
      <c r="E11" s="266" t="s">
        <v>362</v>
      </c>
      <c r="F11" s="467">
        <f>N37</f>
        <v>0</v>
      </c>
      <c r="G11" s="468"/>
      <c r="H11" s="469"/>
      <c r="I11" s="27"/>
      <c r="J11" s="459" t="s">
        <v>375</v>
      </c>
      <c r="K11" s="460"/>
      <c r="L11" s="175">
        <f>COUNTIFS(D17:D36,"校長",E17:E36,"回答しない")+COUNTIFS(D17:D36,"副校長",E17:E36,"回答しない")+COUNTIFS(D17:D36,"教頭",E17:E36,"回答しない")+COUNTIFS(D17:D36,"主幹教諭",E17:E36,"回答しない")+COUNTIFS(D17:D36,"統括教諭",E17:E36,"回答しない")+COUNTIFS(D17:D36,"教諭",E17:E36,"回答しない")+COUNTIFS(D17:D36,"実習教諭",E17:E36,"回答しない")+COUNTIFS(D17:D36,"実習助手",E17:E36,"回答しない")</f>
        <v>0</v>
      </c>
      <c r="M11" s="80" t="s">
        <v>374</v>
      </c>
      <c r="N11" s="27"/>
      <c r="O11" s="27"/>
      <c r="P11" s="27"/>
      <c r="Q11" s="27"/>
      <c r="R11" s="27"/>
      <c r="S11" s="27"/>
      <c r="T11" s="27"/>
      <c r="V11" s="10"/>
      <c r="W11" s="13"/>
      <c r="X11" s="15"/>
      <c r="Y11" s="15"/>
      <c r="Z11" s="17"/>
    </row>
    <row r="12" spans="1:31" ht="18" customHeight="1" thickBot="1">
      <c r="A12" s="413" t="s">
        <v>380</v>
      </c>
      <c r="B12" s="414"/>
      <c r="C12" s="252">
        <f>様式１!C12</f>
        <v>0</v>
      </c>
      <c r="D12" s="2"/>
      <c r="E12" s="267" t="s">
        <v>309</v>
      </c>
      <c r="F12" s="425">
        <f>SUM(F8:G11)</f>
        <v>0</v>
      </c>
      <c r="G12" s="426"/>
      <c r="H12" s="427"/>
      <c r="I12" s="27"/>
      <c r="J12" s="27"/>
      <c r="M12" s="27"/>
      <c r="N12" s="27"/>
      <c r="O12" s="27"/>
      <c r="P12" s="27"/>
      <c r="Q12" s="27"/>
      <c r="R12" s="27"/>
      <c r="S12" s="27"/>
      <c r="T12" s="27"/>
      <c r="V12" s="10"/>
      <c r="W12" s="13"/>
      <c r="X12" s="15"/>
      <c r="Y12" s="15"/>
      <c r="Z12" s="17"/>
    </row>
    <row r="13" spans="1:31" ht="18" customHeight="1">
      <c r="A13" s="149"/>
      <c r="B13" s="149"/>
      <c r="C13" s="152"/>
      <c r="D13" s="2"/>
      <c r="E13" s="473" t="s">
        <v>435</v>
      </c>
      <c r="F13" s="473"/>
      <c r="G13" s="473"/>
      <c r="H13" s="473"/>
      <c r="I13" s="473"/>
      <c r="J13" s="473"/>
      <c r="K13" s="473"/>
      <c r="L13" s="473"/>
      <c r="M13" s="473"/>
      <c r="N13" s="473"/>
      <c r="O13" s="27"/>
      <c r="P13" s="27"/>
      <c r="Q13" s="27"/>
      <c r="R13" s="27"/>
      <c r="S13" s="27"/>
      <c r="T13" s="27"/>
      <c r="V13" s="10"/>
      <c r="W13" s="13"/>
      <c r="X13" s="15"/>
      <c r="Y13" s="15"/>
      <c r="Z13" s="17"/>
    </row>
    <row r="14" spans="1:31" ht="27" customHeight="1" thickBot="1">
      <c r="A14" s="119" t="s">
        <v>358</v>
      </c>
      <c r="B14" s="151"/>
      <c r="C14" s="83" t="s">
        <v>361</v>
      </c>
      <c r="D14" s="2"/>
      <c r="E14" s="2"/>
      <c r="F14" s="2"/>
      <c r="G14" s="2"/>
      <c r="H14" s="2"/>
      <c r="I14" s="2"/>
      <c r="J14" s="2"/>
      <c r="K14" s="40"/>
      <c r="L14" s="82"/>
      <c r="M14" s="2"/>
      <c r="N14" s="2"/>
      <c r="O14" s="2"/>
      <c r="P14" s="2"/>
      <c r="Q14" s="2"/>
      <c r="R14" s="2"/>
      <c r="S14" s="2"/>
      <c r="T14" s="2"/>
      <c r="V14" s="6"/>
      <c r="W14" s="13"/>
      <c r="X14" s="15"/>
      <c r="Y14" s="15"/>
      <c r="Z14" s="17"/>
    </row>
    <row r="15" spans="1:31" ht="114" customHeight="1">
      <c r="A15" s="428" t="s">
        <v>17</v>
      </c>
      <c r="B15" s="430" t="s">
        <v>18</v>
      </c>
      <c r="C15" s="415" t="s">
        <v>19</v>
      </c>
      <c r="D15" s="407" t="s">
        <v>352</v>
      </c>
      <c r="E15" s="407" t="s">
        <v>353</v>
      </c>
      <c r="F15" s="407" t="s">
        <v>354</v>
      </c>
      <c r="G15" s="407" t="s">
        <v>355</v>
      </c>
      <c r="H15" s="407" t="s">
        <v>356</v>
      </c>
      <c r="I15" s="407" t="s">
        <v>357</v>
      </c>
      <c r="J15" s="411" t="s">
        <v>418</v>
      </c>
      <c r="K15" s="246" t="s">
        <v>20</v>
      </c>
      <c r="L15" s="249" t="s">
        <v>513</v>
      </c>
      <c r="M15" s="248" t="s">
        <v>336</v>
      </c>
      <c r="N15" s="291" t="s">
        <v>337</v>
      </c>
      <c r="O15" s="409" t="s">
        <v>340</v>
      </c>
      <c r="P15" s="402" t="s">
        <v>405</v>
      </c>
      <c r="Q15" s="422" t="s">
        <v>341</v>
      </c>
      <c r="S15" s="13"/>
      <c r="T15" s="15"/>
      <c r="U15" s="15"/>
      <c r="V15" s="17"/>
    </row>
    <row r="16" spans="1:31" ht="22.5" customHeight="1" thickBot="1">
      <c r="A16" s="429"/>
      <c r="B16" s="431"/>
      <c r="C16" s="416"/>
      <c r="D16" s="408"/>
      <c r="E16" s="408"/>
      <c r="F16" s="408"/>
      <c r="G16" s="408"/>
      <c r="H16" s="408"/>
      <c r="I16" s="408"/>
      <c r="J16" s="412"/>
      <c r="K16" s="247">
        <v>1000</v>
      </c>
      <c r="L16" s="247">
        <v>1000</v>
      </c>
      <c r="M16" s="247">
        <v>11000</v>
      </c>
      <c r="N16" s="292">
        <v>500</v>
      </c>
      <c r="O16" s="410"/>
      <c r="P16" s="403"/>
      <c r="Q16" s="423"/>
    </row>
    <row r="17" spans="1:18" ht="27" customHeight="1">
      <c r="A17" s="229">
        <v>1</v>
      </c>
      <c r="B17" s="121"/>
      <c r="C17" s="122" t="str">
        <f>PHONETIC(B17)</f>
        <v/>
      </c>
      <c r="D17" s="97"/>
      <c r="E17" s="98"/>
      <c r="F17" s="98"/>
      <c r="G17" s="98"/>
      <c r="H17" s="98"/>
      <c r="I17" s="98"/>
      <c r="J17" s="98"/>
      <c r="K17" s="99"/>
      <c r="L17" s="99"/>
      <c r="M17" s="99"/>
      <c r="N17" s="293"/>
      <c r="O17" s="100" t="str">
        <f>IF(R17=0,"",R17)</f>
        <v/>
      </c>
      <c r="P17" s="98"/>
      <c r="Q17" s="101"/>
      <c r="R17" s="9">
        <f>IF(K17="○",1000,0)+IF(L17="○",1000,0)+IF(M17="○",11000,0)+IF(N17="○",500,0)</f>
        <v>0</v>
      </c>
    </row>
    <row r="18" spans="1:18" ht="27" customHeight="1">
      <c r="A18" s="95">
        <v>2</v>
      </c>
      <c r="B18" s="123"/>
      <c r="C18" s="124" t="str">
        <f t="shared" ref="C18:C36" si="0">PHONETIC(B18)</f>
        <v/>
      </c>
      <c r="D18" s="72"/>
      <c r="E18" s="71"/>
      <c r="F18" s="71"/>
      <c r="G18" s="71"/>
      <c r="H18" s="71"/>
      <c r="I18" s="71"/>
      <c r="J18" s="71"/>
      <c r="K18" s="76"/>
      <c r="L18" s="76"/>
      <c r="M18" s="76"/>
      <c r="N18" s="294"/>
      <c r="O18" s="74" t="str">
        <f t="shared" ref="O18:O36" si="1">IF(R18=0,"",R18)</f>
        <v/>
      </c>
      <c r="P18" s="71"/>
      <c r="Q18" s="94"/>
      <c r="R18" s="9">
        <f t="shared" ref="R18:R36" si="2">IF(K18="○",1000,0)+IF(L18="○",1000,0)+IF(M18="○",11000,0)+IF(N18="○",500,0)</f>
        <v>0</v>
      </c>
    </row>
    <row r="19" spans="1:18" ht="27" customHeight="1">
      <c r="A19" s="95">
        <v>3</v>
      </c>
      <c r="B19" s="123"/>
      <c r="C19" s="124" t="str">
        <f t="shared" si="0"/>
        <v/>
      </c>
      <c r="D19" s="72"/>
      <c r="E19" s="71"/>
      <c r="F19" s="71"/>
      <c r="G19" s="71"/>
      <c r="H19" s="71"/>
      <c r="I19" s="71"/>
      <c r="J19" s="71"/>
      <c r="K19" s="76"/>
      <c r="L19" s="76"/>
      <c r="M19" s="76"/>
      <c r="N19" s="294"/>
      <c r="O19" s="74" t="str">
        <f t="shared" si="1"/>
        <v/>
      </c>
      <c r="P19" s="71"/>
      <c r="Q19" s="94"/>
      <c r="R19" s="9">
        <f t="shared" si="2"/>
        <v>0</v>
      </c>
    </row>
    <row r="20" spans="1:18" ht="27" customHeight="1">
      <c r="A20" s="95">
        <v>4</v>
      </c>
      <c r="B20" s="123"/>
      <c r="C20" s="124" t="str">
        <f t="shared" si="0"/>
        <v/>
      </c>
      <c r="D20" s="72"/>
      <c r="E20" s="71"/>
      <c r="F20" s="71"/>
      <c r="G20" s="71"/>
      <c r="H20" s="71"/>
      <c r="I20" s="71"/>
      <c r="J20" s="71"/>
      <c r="K20" s="76"/>
      <c r="L20" s="76"/>
      <c r="M20" s="76"/>
      <c r="N20" s="294"/>
      <c r="O20" s="74" t="str">
        <f>IF(R20=0,"",R20)</f>
        <v/>
      </c>
      <c r="P20" s="71"/>
      <c r="Q20" s="94"/>
      <c r="R20" s="9">
        <f t="shared" si="2"/>
        <v>0</v>
      </c>
    </row>
    <row r="21" spans="1:18" ht="27" customHeight="1" thickBot="1">
      <c r="A21" s="230">
        <v>5</v>
      </c>
      <c r="B21" s="125"/>
      <c r="C21" s="126" t="str">
        <f t="shared" si="0"/>
        <v/>
      </c>
      <c r="D21" s="103"/>
      <c r="E21" s="104"/>
      <c r="F21" s="104"/>
      <c r="G21" s="104"/>
      <c r="H21" s="104"/>
      <c r="I21" s="104"/>
      <c r="J21" s="104"/>
      <c r="K21" s="105"/>
      <c r="L21" s="105"/>
      <c r="M21" s="105"/>
      <c r="N21" s="295"/>
      <c r="O21" s="106" t="str">
        <f t="shared" si="1"/>
        <v/>
      </c>
      <c r="P21" s="104"/>
      <c r="Q21" s="107"/>
      <c r="R21" s="9">
        <f t="shared" si="2"/>
        <v>0</v>
      </c>
    </row>
    <row r="22" spans="1:18" ht="27" customHeight="1">
      <c r="A22" s="229">
        <v>6</v>
      </c>
      <c r="B22" s="121"/>
      <c r="C22" s="122" t="str">
        <f t="shared" si="0"/>
        <v/>
      </c>
      <c r="D22" s="97"/>
      <c r="E22" s="98"/>
      <c r="F22" s="98"/>
      <c r="G22" s="98"/>
      <c r="H22" s="98"/>
      <c r="I22" s="98"/>
      <c r="J22" s="98"/>
      <c r="K22" s="99"/>
      <c r="L22" s="99"/>
      <c r="M22" s="99"/>
      <c r="N22" s="293"/>
      <c r="O22" s="100" t="str">
        <f t="shared" si="1"/>
        <v/>
      </c>
      <c r="P22" s="98"/>
      <c r="Q22" s="101"/>
      <c r="R22" s="9">
        <f t="shared" si="2"/>
        <v>0</v>
      </c>
    </row>
    <row r="23" spans="1:18" ht="27" customHeight="1">
      <c r="A23" s="95">
        <v>7</v>
      </c>
      <c r="B23" s="123"/>
      <c r="C23" s="124" t="str">
        <f t="shared" si="0"/>
        <v/>
      </c>
      <c r="D23" s="72"/>
      <c r="E23" s="71"/>
      <c r="F23" s="71"/>
      <c r="G23" s="71"/>
      <c r="H23" s="71"/>
      <c r="I23" s="71"/>
      <c r="J23" s="71"/>
      <c r="K23" s="76"/>
      <c r="L23" s="76"/>
      <c r="M23" s="76"/>
      <c r="N23" s="294"/>
      <c r="O23" s="74" t="str">
        <f t="shared" si="1"/>
        <v/>
      </c>
      <c r="P23" s="71"/>
      <c r="Q23" s="94"/>
      <c r="R23" s="9">
        <f t="shared" si="2"/>
        <v>0</v>
      </c>
    </row>
    <row r="24" spans="1:18" ht="27" customHeight="1">
      <c r="A24" s="95">
        <v>8</v>
      </c>
      <c r="B24" s="123"/>
      <c r="C24" s="124" t="str">
        <f t="shared" si="0"/>
        <v/>
      </c>
      <c r="D24" s="72"/>
      <c r="E24" s="71"/>
      <c r="F24" s="71"/>
      <c r="G24" s="71"/>
      <c r="H24" s="71"/>
      <c r="I24" s="71"/>
      <c r="J24" s="71"/>
      <c r="K24" s="76"/>
      <c r="L24" s="76"/>
      <c r="M24" s="76"/>
      <c r="N24" s="294"/>
      <c r="O24" s="74" t="str">
        <f t="shared" si="1"/>
        <v/>
      </c>
      <c r="P24" s="71"/>
      <c r="Q24" s="94"/>
      <c r="R24" s="9">
        <f t="shared" si="2"/>
        <v>0</v>
      </c>
    </row>
    <row r="25" spans="1:18" ht="27" customHeight="1">
      <c r="A25" s="95">
        <v>9</v>
      </c>
      <c r="B25" s="123"/>
      <c r="C25" s="124" t="str">
        <f t="shared" si="0"/>
        <v/>
      </c>
      <c r="D25" s="72"/>
      <c r="E25" s="71"/>
      <c r="F25" s="71"/>
      <c r="G25" s="71"/>
      <c r="H25" s="71"/>
      <c r="I25" s="71"/>
      <c r="J25" s="71"/>
      <c r="K25" s="76"/>
      <c r="L25" s="76"/>
      <c r="M25" s="76"/>
      <c r="N25" s="294"/>
      <c r="O25" s="74" t="str">
        <f t="shared" si="1"/>
        <v/>
      </c>
      <c r="P25" s="71"/>
      <c r="Q25" s="94"/>
      <c r="R25" s="9">
        <f t="shared" si="2"/>
        <v>0</v>
      </c>
    </row>
    <row r="26" spans="1:18" ht="27" customHeight="1" thickBot="1">
      <c r="A26" s="230">
        <v>10</v>
      </c>
      <c r="B26" s="125"/>
      <c r="C26" s="126" t="str">
        <f t="shared" si="0"/>
        <v/>
      </c>
      <c r="D26" s="103"/>
      <c r="E26" s="104"/>
      <c r="F26" s="104"/>
      <c r="G26" s="104"/>
      <c r="H26" s="104"/>
      <c r="I26" s="104"/>
      <c r="J26" s="104"/>
      <c r="K26" s="105"/>
      <c r="L26" s="105"/>
      <c r="M26" s="105"/>
      <c r="N26" s="295"/>
      <c r="O26" s="106" t="str">
        <f t="shared" si="1"/>
        <v/>
      </c>
      <c r="P26" s="104"/>
      <c r="Q26" s="107"/>
      <c r="R26" s="9">
        <f t="shared" si="2"/>
        <v>0</v>
      </c>
    </row>
    <row r="27" spans="1:18" ht="27" customHeight="1">
      <c r="A27" s="229">
        <v>11</v>
      </c>
      <c r="B27" s="121"/>
      <c r="C27" s="122" t="str">
        <f t="shared" si="0"/>
        <v/>
      </c>
      <c r="D27" s="97"/>
      <c r="E27" s="98"/>
      <c r="F27" s="98"/>
      <c r="G27" s="98"/>
      <c r="H27" s="98"/>
      <c r="I27" s="98"/>
      <c r="J27" s="98"/>
      <c r="K27" s="99"/>
      <c r="L27" s="99"/>
      <c r="M27" s="99"/>
      <c r="N27" s="293"/>
      <c r="O27" s="100" t="str">
        <f t="shared" si="1"/>
        <v/>
      </c>
      <c r="P27" s="98"/>
      <c r="Q27" s="101"/>
      <c r="R27" s="9">
        <f t="shared" si="2"/>
        <v>0</v>
      </c>
    </row>
    <row r="28" spans="1:18" ht="27" customHeight="1">
      <c r="A28" s="95">
        <v>12</v>
      </c>
      <c r="B28" s="123"/>
      <c r="C28" s="124" t="str">
        <f t="shared" si="0"/>
        <v/>
      </c>
      <c r="D28" s="72"/>
      <c r="E28" s="71"/>
      <c r="F28" s="71"/>
      <c r="G28" s="71"/>
      <c r="H28" s="71"/>
      <c r="I28" s="71"/>
      <c r="J28" s="71"/>
      <c r="K28" s="76"/>
      <c r="L28" s="76"/>
      <c r="M28" s="76"/>
      <c r="N28" s="294"/>
      <c r="O28" s="74" t="str">
        <f t="shared" si="1"/>
        <v/>
      </c>
      <c r="P28" s="71"/>
      <c r="Q28" s="94"/>
      <c r="R28" s="9">
        <f t="shared" si="2"/>
        <v>0</v>
      </c>
    </row>
    <row r="29" spans="1:18" ht="27" customHeight="1">
      <c r="A29" s="95">
        <v>13</v>
      </c>
      <c r="B29" s="123"/>
      <c r="C29" s="124" t="str">
        <f t="shared" si="0"/>
        <v/>
      </c>
      <c r="D29" s="72"/>
      <c r="E29" s="71"/>
      <c r="F29" s="71"/>
      <c r="G29" s="71"/>
      <c r="H29" s="71"/>
      <c r="I29" s="71"/>
      <c r="J29" s="71"/>
      <c r="K29" s="76"/>
      <c r="L29" s="76"/>
      <c r="M29" s="76"/>
      <c r="N29" s="294"/>
      <c r="O29" s="74" t="str">
        <f t="shared" si="1"/>
        <v/>
      </c>
      <c r="P29" s="71"/>
      <c r="Q29" s="94"/>
      <c r="R29" s="9">
        <f t="shared" si="2"/>
        <v>0</v>
      </c>
    </row>
    <row r="30" spans="1:18" ht="27" customHeight="1">
      <c r="A30" s="95">
        <v>14</v>
      </c>
      <c r="B30" s="123"/>
      <c r="C30" s="124" t="str">
        <f t="shared" si="0"/>
        <v/>
      </c>
      <c r="D30" s="72"/>
      <c r="E30" s="71"/>
      <c r="F30" s="71"/>
      <c r="G30" s="71"/>
      <c r="H30" s="71"/>
      <c r="I30" s="71"/>
      <c r="J30" s="71"/>
      <c r="K30" s="76"/>
      <c r="L30" s="76"/>
      <c r="M30" s="76"/>
      <c r="N30" s="294"/>
      <c r="O30" s="74" t="str">
        <f t="shared" si="1"/>
        <v/>
      </c>
      <c r="P30" s="71"/>
      <c r="Q30" s="94"/>
      <c r="R30" s="9">
        <f t="shared" si="2"/>
        <v>0</v>
      </c>
    </row>
    <row r="31" spans="1:18" ht="27" customHeight="1" thickBot="1">
      <c r="A31" s="230">
        <v>15</v>
      </c>
      <c r="B31" s="125"/>
      <c r="C31" s="126" t="str">
        <f t="shared" si="0"/>
        <v/>
      </c>
      <c r="D31" s="103"/>
      <c r="E31" s="104"/>
      <c r="F31" s="104"/>
      <c r="G31" s="104"/>
      <c r="H31" s="104"/>
      <c r="I31" s="104"/>
      <c r="J31" s="104"/>
      <c r="K31" s="105"/>
      <c r="L31" s="105"/>
      <c r="M31" s="105"/>
      <c r="N31" s="295"/>
      <c r="O31" s="106" t="str">
        <f t="shared" si="1"/>
        <v/>
      </c>
      <c r="P31" s="104"/>
      <c r="Q31" s="107"/>
      <c r="R31" s="9">
        <f t="shared" si="2"/>
        <v>0</v>
      </c>
    </row>
    <row r="32" spans="1:18" ht="27" customHeight="1">
      <c r="A32" s="229">
        <v>16</v>
      </c>
      <c r="B32" s="121"/>
      <c r="C32" s="122" t="str">
        <f t="shared" si="0"/>
        <v/>
      </c>
      <c r="D32" s="97"/>
      <c r="E32" s="98"/>
      <c r="F32" s="98"/>
      <c r="G32" s="98"/>
      <c r="H32" s="98"/>
      <c r="I32" s="98"/>
      <c r="J32" s="98"/>
      <c r="K32" s="99"/>
      <c r="L32" s="99"/>
      <c r="M32" s="99"/>
      <c r="N32" s="293"/>
      <c r="O32" s="100" t="str">
        <f t="shared" si="1"/>
        <v/>
      </c>
      <c r="P32" s="98"/>
      <c r="Q32" s="101"/>
      <c r="R32" s="9">
        <f t="shared" si="2"/>
        <v>0</v>
      </c>
    </row>
    <row r="33" spans="1:27" ht="27" customHeight="1">
      <c r="A33" s="95">
        <v>17</v>
      </c>
      <c r="B33" s="123"/>
      <c r="C33" s="124" t="str">
        <f t="shared" si="0"/>
        <v/>
      </c>
      <c r="D33" s="72"/>
      <c r="E33" s="71"/>
      <c r="F33" s="71"/>
      <c r="G33" s="71"/>
      <c r="H33" s="71"/>
      <c r="I33" s="71"/>
      <c r="J33" s="71"/>
      <c r="K33" s="76"/>
      <c r="L33" s="76"/>
      <c r="M33" s="76"/>
      <c r="N33" s="294"/>
      <c r="O33" s="74" t="str">
        <f t="shared" si="1"/>
        <v/>
      </c>
      <c r="P33" s="71"/>
      <c r="Q33" s="94"/>
      <c r="R33" s="9">
        <f t="shared" si="2"/>
        <v>0</v>
      </c>
    </row>
    <row r="34" spans="1:27" ht="27" customHeight="1">
      <c r="A34" s="95">
        <v>18</v>
      </c>
      <c r="B34" s="123"/>
      <c r="C34" s="124" t="str">
        <f t="shared" si="0"/>
        <v/>
      </c>
      <c r="D34" s="72"/>
      <c r="E34" s="71"/>
      <c r="F34" s="71"/>
      <c r="G34" s="71"/>
      <c r="H34" s="71"/>
      <c r="I34" s="71"/>
      <c r="J34" s="71"/>
      <c r="K34" s="76"/>
      <c r="L34" s="76"/>
      <c r="M34" s="76"/>
      <c r="N34" s="294"/>
      <c r="O34" s="74" t="str">
        <f t="shared" si="1"/>
        <v/>
      </c>
      <c r="P34" s="71"/>
      <c r="Q34" s="94"/>
      <c r="R34" s="9">
        <f t="shared" si="2"/>
        <v>0</v>
      </c>
    </row>
    <row r="35" spans="1:27" ht="27" customHeight="1">
      <c r="A35" s="95">
        <v>19</v>
      </c>
      <c r="B35" s="123"/>
      <c r="C35" s="124" t="str">
        <f t="shared" si="0"/>
        <v/>
      </c>
      <c r="D35" s="72"/>
      <c r="E35" s="71"/>
      <c r="F35" s="71"/>
      <c r="G35" s="71"/>
      <c r="H35" s="71"/>
      <c r="I35" s="71"/>
      <c r="J35" s="71"/>
      <c r="K35" s="76"/>
      <c r="L35" s="76"/>
      <c r="M35" s="76"/>
      <c r="N35" s="294"/>
      <c r="O35" s="74" t="str">
        <f t="shared" si="1"/>
        <v/>
      </c>
      <c r="P35" s="71"/>
      <c r="Q35" s="94"/>
      <c r="R35" s="9">
        <f t="shared" si="2"/>
        <v>0</v>
      </c>
    </row>
    <row r="36" spans="1:27" ht="27" customHeight="1" thickBot="1">
      <c r="A36" s="230">
        <v>20</v>
      </c>
      <c r="B36" s="125"/>
      <c r="C36" s="126" t="str">
        <f t="shared" si="0"/>
        <v/>
      </c>
      <c r="D36" s="103"/>
      <c r="E36" s="104"/>
      <c r="F36" s="104"/>
      <c r="G36" s="104"/>
      <c r="H36" s="104"/>
      <c r="I36" s="104"/>
      <c r="J36" s="104"/>
      <c r="K36" s="105"/>
      <c r="L36" s="105"/>
      <c r="M36" s="105"/>
      <c r="N36" s="295"/>
      <c r="O36" s="106" t="str">
        <f t="shared" si="1"/>
        <v/>
      </c>
      <c r="P36" s="104"/>
      <c r="Q36" s="107"/>
      <c r="R36" s="9">
        <f t="shared" si="2"/>
        <v>0</v>
      </c>
    </row>
    <row r="37" spans="1:27" ht="22.5" customHeight="1" thickBot="1">
      <c r="A37" s="108"/>
      <c r="B37" s="109"/>
      <c r="C37" s="109"/>
      <c r="D37" s="109"/>
      <c r="E37" s="109"/>
      <c r="F37" s="109"/>
      <c r="G37" s="109"/>
      <c r="H37" s="470" t="s">
        <v>439</v>
      </c>
      <c r="I37" s="471"/>
      <c r="J37" s="472"/>
      <c r="K37" s="264">
        <f>1000*(COUNTA(K17:K36))</f>
        <v>0</v>
      </c>
      <c r="L37" s="264">
        <f>1000*(COUNTA(L17:L36))</f>
        <v>0</v>
      </c>
      <c r="M37" s="264">
        <f>11000*(COUNTA(M17:M36))</f>
        <v>0</v>
      </c>
      <c r="N37" s="264">
        <f>500*(COUNTA(N17:N36))</f>
        <v>0</v>
      </c>
      <c r="O37" s="265">
        <f>SUM(O17:O36)</f>
        <v>0</v>
      </c>
      <c r="P37" s="400"/>
      <c r="Q37" s="401"/>
    </row>
    <row r="38" spans="1:27">
      <c r="X38" s="18" t="s">
        <v>280</v>
      </c>
      <c r="Y38" s="18" t="s">
        <v>281</v>
      </c>
      <c r="Z38" s="18" t="s">
        <v>282</v>
      </c>
      <c r="AA38" s="18" t="s">
        <v>283</v>
      </c>
    </row>
    <row r="39" spans="1:27">
      <c r="X39">
        <v>31001</v>
      </c>
      <c r="Y39" t="s">
        <v>70</v>
      </c>
      <c r="Z39" t="s">
        <v>142</v>
      </c>
      <c r="AA39" t="s">
        <v>143</v>
      </c>
    </row>
    <row r="40" spans="1:27">
      <c r="X40">
        <v>31002</v>
      </c>
      <c r="Y40" t="s">
        <v>71</v>
      </c>
      <c r="Z40" t="s">
        <v>144</v>
      </c>
      <c r="AA40" t="s">
        <v>145</v>
      </c>
    </row>
    <row r="41" spans="1:27">
      <c r="X41">
        <v>31003</v>
      </c>
      <c r="Y41" t="s">
        <v>137</v>
      </c>
      <c r="Z41" t="s">
        <v>144</v>
      </c>
      <c r="AA41" t="s">
        <v>145</v>
      </c>
    </row>
    <row r="42" spans="1:27">
      <c r="Y42" t="s">
        <v>72</v>
      </c>
      <c r="Z42" t="s">
        <v>146</v>
      </c>
      <c r="AA42" t="s">
        <v>147</v>
      </c>
    </row>
    <row r="43" spans="1:27">
      <c r="X43">
        <v>31005</v>
      </c>
      <c r="Y43" t="s">
        <v>73</v>
      </c>
      <c r="Z43" t="s">
        <v>148</v>
      </c>
      <c r="AA43" t="s">
        <v>149</v>
      </c>
    </row>
    <row r="44" spans="1:27">
      <c r="X44">
        <v>31006</v>
      </c>
      <c r="Y44" t="s">
        <v>74</v>
      </c>
      <c r="Z44" t="s">
        <v>150</v>
      </c>
      <c r="AA44" t="s">
        <v>151</v>
      </c>
    </row>
    <row r="45" spans="1:27">
      <c r="X45">
        <v>31007</v>
      </c>
      <c r="Y45" t="s">
        <v>75</v>
      </c>
      <c r="Z45" t="s">
        <v>152</v>
      </c>
      <c r="AA45" t="s">
        <v>153</v>
      </c>
    </row>
    <row r="46" spans="1:27">
      <c r="Y46" t="s">
        <v>315</v>
      </c>
      <c r="Z46" t="s">
        <v>154</v>
      </c>
      <c r="AA46" t="s">
        <v>155</v>
      </c>
    </row>
    <row r="47" spans="1:27">
      <c r="X47">
        <v>31009</v>
      </c>
      <c r="Y47" t="s">
        <v>464</v>
      </c>
      <c r="Z47" t="s">
        <v>458</v>
      </c>
      <c r="AA47" t="s">
        <v>459</v>
      </c>
    </row>
    <row r="48" spans="1:27">
      <c r="X48">
        <v>31010</v>
      </c>
      <c r="Y48" t="s">
        <v>465</v>
      </c>
      <c r="Z48" t="s">
        <v>460</v>
      </c>
      <c r="AA48" t="s">
        <v>461</v>
      </c>
    </row>
    <row r="49" spans="24:27">
      <c r="X49">
        <v>31011</v>
      </c>
      <c r="Y49" t="s">
        <v>466</v>
      </c>
      <c r="Z49" t="s">
        <v>462</v>
      </c>
      <c r="AA49" t="s">
        <v>463</v>
      </c>
    </row>
    <row r="50" spans="24:27">
      <c r="X50">
        <v>31101</v>
      </c>
      <c r="Y50" t="s">
        <v>77</v>
      </c>
      <c r="Z50" t="s">
        <v>156</v>
      </c>
      <c r="AA50" t="s">
        <v>157</v>
      </c>
    </row>
    <row r="51" spans="24:27">
      <c r="X51">
        <v>31102</v>
      </c>
      <c r="Y51" t="s">
        <v>78</v>
      </c>
      <c r="Z51" t="s">
        <v>158</v>
      </c>
      <c r="AA51" t="s">
        <v>159</v>
      </c>
    </row>
    <row r="52" spans="24:27">
      <c r="X52">
        <v>31103</v>
      </c>
      <c r="Y52" t="s">
        <v>79</v>
      </c>
      <c r="Z52" t="s">
        <v>160</v>
      </c>
      <c r="AA52" t="s">
        <v>161</v>
      </c>
    </row>
    <row r="53" spans="24:27">
      <c r="X53">
        <v>31104</v>
      </c>
      <c r="Y53" t="s">
        <v>80</v>
      </c>
      <c r="Z53" t="s">
        <v>162</v>
      </c>
      <c r="AA53" t="s">
        <v>163</v>
      </c>
    </row>
    <row r="54" spans="24:27">
      <c r="X54">
        <v>31105</v>
      </c>
      <c r="Y54" t="s">
        <v>81</v>
      </c>
      <c r="Z54" t="s">
        <v>164</v>
      </c>
      <c r="AA54" t="s">
        <v>165</v>
      </c>
    </row>
    <row r="55" spans="24:27">
      <c r="X55">
        <v>31106</v>
      </c>
      <c r="Y55" t="s">
        <v>82</v>
      </c>
      <c r="Z55" t="s">
        <v>166</v>
      </c>
      <c r="AA55" t="s">
        <v>167</v>
      </c>
    </row>
    <row r="56" spans="24:27">
      <c r="X56">
        <v>31107</v>
      </c>
      <c r="Y56" t="s">
        <v>83</v>
      </c>
      <c r="Z56" t="s">
        <v>168</v>
      </c>
      <c r="AA56" t="s">
        <v>169</v>
      </c>
    </row>
    <row r="57" spans="24:27">
      <c r="X57">
        <v>31201</v>
      </c>
      <c r="Y57" t="s">
        <v>84</v>
      </c>
      <c r="Z57" t="s">
        <v>170</v>
      </c>
      <c r="AA57" t="s">
        <v>171</v>
      </c>
    </row>
    <row r="58" spans="24:27">
      <c r="X58">
        <v>31202</v>
      </c>
      <c r="Y58" t="s">
        <v>85</v>
      </c>
      <c r="Z58" t="s">
        <v>172</v>
      </c>
      <c r="AA58" t="s">
        <v>173</v>
      </c>
    </row>
    <row r="59" spans="24:27">
      <c r="X59">
        <v>31203</v>
      </c>
      <c r="Y59" t="s">
        <v>86</v>
      </c>
      <c r="Z59" t="s">
        <v>174</v>
      </c>
      <c r="AA59" t="s">
        <v>175</v>
      </c>
    </row>
    <row r="60" spans="24:27">
      <c r="X60">
        <v>31204</v>
      </c>
      <c r="Y60" t="s">
        <v>87</v>
      </c>
      <c r="Z60" t="s">
        <v>176</v>
      </c>
      <c r="AA60" t="s">
        <v>177</v>
      </c>
    </row>
    <row r="61" spans="24:27">
      <c r="X61">
        <v>31205</v>
      </c>
      <c r="Y61" t="s">
        <v>88</v>
      </c>
      <c r="Z61" t="s">
        <v>178</v>
      </c>
      <c r="AA61" t="s">
        <v>179</v>
      </c>
    </row>
    <row r="62" spans="24:27">
      <c r="X62">
        <v>31206</v>
      </c>
      <c r="Y62" t="s">
        <v>89</v>
      </c>
      <c r="Z62" t="s">
        <v>180</v>
      </c>
      <c r="AA62" t="s">
        <v>181</v>
      </c>
    </row>
    <row r="63" spans="24:27">
      <c r="X63">
        <v>31207</v>
      </c>
      <c r="Y63" t="s">
        <v>505</v>
      </c>
      <c r="Z63" t="s">
        <v>182</v>
      </c>
      <c r="AA63" t="s">
        <v>183</v>
      </c>
    </row>
    <row r="64" spans="24:27">
      <c r="X64">
        <v>31209</v>
      </c>
      <c r="Y64" t="s">
        <v>91</v>
      </c>
      <c r="Z64" t="s">
        <v>184</v>
      </c>
      <c r="AA64" t="s">
        <v>185</v>
      </c>
    </row>
    <row r="65" spans="24:27">
      <c r="X65">
        <v>31301</v>
      </c>
      <c r="Y65" t="s">
        <v>92</v>
      </c>
      <c r="Z65" t="s">
        <v>186</v>
      </c>
      <c r="AA65" t="s">
        <v>187</v>
      </c>
    </row>
    <row r="66" spans="24:27">
      <c r="X66">
        <v>31302</v>
      </c>
      <c r="Y66" t="s">
        <v>93</v>
      </c>
      <c r="Z66" t="s">
        <v>188</v>
      </c>
      <c r="AA66" t="s">
        <v>189</v>
      </c>
    </row>
    <row r="67" spans="24:27">
      <c r="X67">
        <v>31303</v>
      </c>
      <c r="Y67" t="s">
        <v>94</v>
      </c>
      <c r="Z67" t="s">
        <v>190</v>
      </c>
      <c r="AA67" t="s">
        <v>191</v>
      </c>
    </row>
    <row r="68" spans="24:27">
      <c r="X68">
        <v>31304</v>
      </c>
      <c r="Y68" t="s">
        <v>95</v>
      </c>
      <c r="Z68" t="s">
        <v>192</v>
      </c>
      <c r="AA68" t="s">
        <v>193</v>
      </c>
    </row>
    <row r="69" spans="24:27">
      <c r="X69">
        <v>31305</v>
      </c>
      <c r="Y69" t="s">
        <v>96</v>
      </c>
      <c r="Z69" t="s">
        <v>194</v>
      </c>
      <c r="AA69" t="s">
        <v>195</v>
      </c>
    </row>
    <row r="70" spans="24:27">
      <c r="X70">
        <v>31306</v>
      </c>
      <c r="Y70" t="s">
        <v>97</v>
      </c>
      <c r="Z70" t="s">
        <v>196</v>
      </c>
      <c r="AA70" t="s">
        <v>197</v>
      </c>
    </row>
    <row r="71" spans="24:27">
      <c r="X71">
        <v>31307</v>
      </c>
      <c r="Y71" t="s">
        <v>98</v>
      </c>
      <c r="Z71" t="s">
        <v>198</v>
      </c>
      <c r="AA71" t="s">
        <v>199</v>
      </c>
    </row>
    <row r="72" spans="24:27">
      <c r="X72">
        <v>31308</v>
      </c>
      <c r="Y72" t="s">
        <v>99</v>
      </c>
      <c r="Z72" t="s">
        <v>200</v>
      </c>
      <c r="AA72" t="s">
        <v>201</v>
      </c>
    </row>
    <row r="73" spans="24:27">
      <c r="X73">
        <v>31401</v>
      </c>
      <c r="Y73" t="s">
        <v>100</v>
      </c>
      <c r="Z73" t="s">
        <v>202</v>
      </c>
      <c r="AA73" t="s">
        <v>203</v>
      </c>
    </row>
    <row r="74" spans="24:27">
      <c r="X74">
        <v>31403</v>
      </c>
      <c r="Y74" t="s">
        <v>102</v>
      </c>
      <c r="Z74" t="s">
        <v>206</v>
      </c>
      <c r="AA74" t="s">
        <v>207</v>
      </c>
    </row>
    <row r="75" spans="24:27">
      <c r="X75">
        <v>31404</v>
      </c>
      <c r="Y75" t="s">
        <v>103</v>
      </c>
      <c r="Z75" t="s">
        <v>208</v>
      </c>
      <c r="AA75" t="s">
        <v>209</v>
      </c>
    </row>
    <row r="76" spans="24:27">
      <c r="X76">
        <v>31405</v>
      </c>
      <c r="Y76" t="s">
        <v>104</v>
      </c>
      <c r="Z76" t="s">
        <v>210</v>
      </c>
      <c r="AA76" t="s">
        <v>211</v>
      </c>
    </row>
    <row r="77" spans="24:27">
      <c r="X77">
        <v>31406</v>
      </c>
      <c r="Y77" t="s">
        <v>105</v>
      </c>
      <c r="Z77" t="s">
        <v>212</v>
      </c>
      <c r="AA77" t="s">
        <v>213</v>
      </c>
    </row>
    <row r="78" spans="24:27">
      <c r="X78">
        <v>31407</v>
      </c>
      <c r="Y78" t="s">
        <v>106</v>
      </c>
      <c r="Z78" t="s">
        <v>214</v>
      </c>
      <c r="AA78" t="s">
        <v>215</v>
      </c>
    </row>
    <row r="79" spans="24:27">
      <c r="X79">
        <v>31408</v>
      </c>
      <c r="Y79" t="s">
        <v>107</v>
      </c>
      <c r="Z79" t="s">
        <v>216</v>
      </c>
      <c r="AA79" t="s">
        <v>217</v>
      </c>
    </row>
    <row r="80" spans="24:27">
      <c r="X80">
        <v>31409</v>
      </c>
      <c r="Y80" t="s">
        <v>305</v>
      </c>
      <c r="Z80" t="s">
        <v>306</v>
      </c>
      <c r="AA80" t="s">
        <v>307</v>
      </c>
    </row>
    <row r="81" spans="24:27">
      <c r="X81">
        <v>31410</v>
      </c>
      <c r="Y81" t="s">
        <v>108</v>
      </c>
      <c r="Z81" t="s">
        <v>218</v>
      </c>
      <c r="AA81" t="s">
        <v>219</v>
      </c>
    </row>
    <row r="82" spans="24:27">
      <c r="X82">
        <v>31411</v>
      </c>
      <c r="Y82" t="s">
        <v>506</v>
      </c>
      <c r="Z82" t="s">
        <v>507</v>
      </c>
      <c r="AA82" t="s">
        <v>508</v>
      </c>
    </row>
    <row r="83" spans="24:27">
      <c r="X83">
        <v>31412</v>
      </c>
      <c r="Y83" t="s">
        <v>110</v>
      </c>
      <c r="Z83" t="s">
        <v>222</v>
      </c>
      <c r="AA83" t="s">
        <v>223</v>
      </c>
    </row>
    <row r="84" spans="24:27">
      <c r="X84">
        <v>31413</v>
      </c>
      <c r="Y84" t="s">
        <v>509</v>
      </c>
      <c r="Z84" t="s">
        <v>510</v>
      </c>
      <c r="AA84" t="s">
        <v>511</v>
      </c>
    </row>
    <row r="85" spans="24:27">
      <c r="X85">
        <v>31414</v>
      </c>
      <c r="Y85" t="s">
        <v>112</v>
      </c>
      <c r="Z85" t="s">
        <v>226</v>
      </c>
      <c r="AA85" t="s">
        <v>227</v>
      </c>
    </row>
    <row r="86" spans="24:27">
      <c r="X86">
        <v>31415</v>
      </c>
      <c r="Y86" t="s">
        <v>113</v>
      </c>
      <c r="Z86" t="s">
        <v>228</v>
      </c>
      <c r="AA86" t="s">
        <v>229</v>
      </c>
    </row>
    <row r="87" spans="24:27">
      <c r="X87">
        <v>31501</v>
      </c>
      <c r="Y87" t="s">
        <v>114</v>
      </c>
      <c r="Z87" t="s">
        <v>230</v>
      </c>
      <c r="AA87" t="s">
        <v>231</v>
      </c>
    </row>
    <row r="88" spans="24:27">
      <c r="X88">
        <v>31502</v>
      </c>
      <c r="Y88" t="s">
        <v>138</v>
      </c>
      <c r="Z88" t="s">
        <v>230</v>
      </c>
      <c r="AA88" t="s">
        <v>231</v>
      </c>
    </row>
    <row r="89" spans="24:27">
      <c r="X89">
        <v>31503</v>
      </c>
      <c r="Y89" t="s">
        <v>115</v>
      </c>
      <c r="Z89" t="s">
        <v>232</v>
      </c>
      <c r="AA89" t="s">
        <v>233</v>
      </c>
    </row>
    <row r="90" spans="24:27">
      <c r="X90">
        <v>31504</v>
      </c>
      <c r="Y90" t="s">
        <v>139</v>
      </c>
      <c r="Z90" t="s">
        <v>232</v>
      </c>
      <c r="AA90" t="s">
        <v>233</v>
      </c>
    </row>
    <row r="91" spans="24:27">
      <c r="X91">
        <v>31505</v>
      </c>
      <c r="Y91" t="s">
        <v>116</v>
      </c>
      <c r="Z91" t="s">
        <v>234</v>
      </c>
      <c r="AA91" t="s">
        <v>235</v>
      </c>
    </row>
    <row r="92" spans="24:27">
      <c r="X92">
        <v>31506</v>
      </c>
      <c r="Y92" t="s">
        <v>326</v>
      </c>
      <c r="Z92" t="s">
        <v>234</v>
      </c>
      <c r="AA92" t="s">
        <v>235</v>
      </c>
    </row>
    <row r="93" spans="24:27">
      <c r="X93">
        <v>31508</v>
      </c>
      <c r="Y93" t="s">
        <v>117</v>
      </c>
      <c r="Z93" t="s">
        <v>236</v>
      </c>
      <c r="AA93" t="s">
        <v>237</v>
      </c>
    </row>
    <row r="94" spans="24:27">
      <c r="X94">
        <v>31509</v>
      </c>
      <c r="Y94" t="s">
        <v>140</v>
      </c>
      <c r="Z94" t="s">
        <v>236</v>
      </c>
      <c r="AA94" t="s">
        <v>237</v>
      </c>
    </row>
    <row r="95" spans="24:27">
      <c r="X95">
        <v>31510</v>
      </c>
      <c r="Y95" t="s">
        <v>118</v>
      </c>
      <c r="Z95" t="s">
        <v>238</v>
      </c>
      <c r="AA95" t="s">
        <v>239</v>
      </c>
    </row>
    <row r="96" spans="24:27">
      <c r="X96">
        <v>31511</v>
      </c>
      <c r="Y96" t="s">
        <v>119</v>
      </c>
      <c r="Z96" t="s">
        <v>240</v>
      </c>
      <c r="AA96" t="s">
        <v>241</v>
      </c>
    </row>
    <row r="97" spans="24:27">
      <c r="X97">
        <v>31512</v>
      </c>
      <c r="Y97" t="s">
        <v>141</v>
      </c>
      <c r="Z97" t="s">
        <v>240</v>
      </c>
      <c r="AA97" t="s">
        <v>241</v>
      </c>
    </row>
    <row r="98" spans="24:27">
      <c r="X98">
        <v>31513</v>
      </c>
      <c r="Y98" t="s">
        <v>467</v>
      </c>
      <c r="Z98" t="s">
        <v>468</v>
      </c>
      <c r="AA98" t="s">
        <v>469</v>
      </c>
    </row>
    <row r="99" spans="24:27">
      <c r="X99">
        <v>31514</v>
      </c>
      <c r="Y99" t="s">
        <v>470</v>
      </c>
      <c r="Z99" t="s">
        <v>471</v>
      </c>
      <c r="AA99" t="s">
        <v>472</v>
      </c>
    </row>
    <row r="100" spans="24:27">
      <c r="X100">
        <v>31601</v>
      </c>
      <c r="Y100" t="s">
        <v>473</v>
      </c>
      <c r="Z100" t="s">
        <v>242</v>
      </c>
      <c r="AA100" t="s">
        <v>243</v>
      </c>
    </row>
    <row r="101" spans="24:27">
      <c r="X101">
        <v>31602</v>
      </c>
      <c r="Y101" t="s">
        <v>121</v>
      </c>
      <c r="Z101" t="s">
        <v>244</v>
      </c>
      <c r="AA101" t="s">
        <v>245</v>
      </c>
    </row>
    <row r="102" spans="24:27">
      <c r="X102">
        <v>31603</v>
      </c>
      <c r="Y102" t="s">
        <v>474</v>
      </c>
      <c r="Z102" t="s">
        <v>246</v>
      </c>
      <c r="AA102" t="s">
        <v>247</v>
      </c>
    </row>
    <row r="103" spans="24:27">
      <c r="X103">
        <v>31604</v>
      </c>
      <c r="Y103" t="s">
        <v>122</v>
      </c>
      <c r="Z103" t="s">
        <v>248</v>
      </c>
      <c r="AA103" t="s">
        <v>249</v>
      </c>
    </row>
    <row r="104" spans="24:27">
      <c r="X104">
        <v>31605</v>
      </c>
      <c r="Y104" t="s">
        <v>475</v>
      </c>
      <c r="Z104" t="s">
        <v>250</v>
      </c>
      <c r="AA104" t="s">
        <v>251</v>
      </c>
    </row>
    <row r="105" spans="24:27">
      <c r="X105">
        <v>31701</v>
      </c>
      <c r="Y105" t="s">
        <v>124</v>
      </c>
      <c r="Z105" t="s">
        <v>252</v>
      </c>
      <c r="AA105" t="s">
        <v>253</v>
      </c>
    </row>
    <row r="106" spans="24:27">
      <c r="X106">
        <v>31703</v>
      </c>
      <c r="Y106" t="s">
        <v>126</v>
      </c>
      <c r="Z106" t="s">
        <v>256</v>
      </c>
      <c r="AA106" t="s">
        <v>257</v>
      </c>
    </row>
    <row r="107" spans="24:27">
      <c r="X107">
        <v>31704</v>
      </c>
      <c r="Y107" t="s">
        <v>298</v>
      </c>
      <c r="Z107" s="19" t="s">
        <v>299</v>
      </c>
      <c r="AA107" s="19" t="s">
        <v>300</v>
      </c>
    </row>
    <row r="108" spans="24:27">
      <c r="X108">
        <v>31801</v>
      </c>
      <c r="Y108" t="s">
        <v>127</v>
      </c>
      <c r="Z108" t="s">
        <v>258</v>
      </c>
      <c r="AA108" t="s">
        <v>259</v>
      </c>
    </row>
    <row r="109" spans="24:27">
      <c r="X109">
        <v>31802</v>
      </c>
      <c r="Y109" t="s">
        <v>128</v>
      </c>
      <c r="Z109" t="s">
        <v>260</v>
      </c>
      <c r="AA109" t="s">
        <v>261</v>
      </c>
    </row>
    <row r="110" spans="24:27">
      <c r="X110">
        <v>31803</v>
      </c>
      <c r="Y110" t="s">
        <v>129</v>
      </c>
      <c r="Z110" t="s">
        <v>262</v>
      </c>
      <c r="AA110" t="s">
        <v>263</v>
      </c>
    </row>
    <row r="111" spans="24:27">
      <c r="X111">
        <v>31804</v>
      </c>
      <c r="Y111" t="s">
        <v>130</v>
      </c>
      <c r="Z111" t="s">
        <v>264</v>
      </c>
      <c r="AA111" t="s">
        <v>265</v>
      </c>
    </row>
    <row r="112" spans="24:27">
      <c r="X112">
        <v>31805</v>
      </c>
      <c r="Y112" t="s">
        <v>131</v>
      </c>
      <c r="Z112" t="s">
        <v>266</v>
      </c>
      <c r="AA112" t="s">
        <v>267</v>
      </c>
    </row>
    <row r="113" spans="24:27">
      <c r="X113">
        <v>31806</v>
      </c>
      <c r="Y113" t="s">
        <v>132</v>
      </c>
      <c r="Z113" t="s">
        <v>268</v>
      </c>
      <c r="AA113" t="s">
        <v>269</v>
      </c>
    </row>
    <row r="114" spans="24:27">
      <c r="X114">
        <v>31807</v>
      </c>
      <c r="Y114" t="s">
        <v>133</v>
      </c>
      <c r="Z114" t="s">
        <v>270</v>
      </c>
      <c r="AA114" t="s">
        <v>271</v>
      </c>
    </row>
    <row r="115" spans="24:27">
      <c r="X115">
        <v>31808</v>
      </c>
      <c r="Y115" t="s">
        <v>327</v>
      </c>
      <c r="Z115" t="s">
        <v>272</v>
      </c>
      <c r="AA115" t="s">
        <v>273</v>
      </c>
    </row>
    <row r="116" spans="24:27">
      <c r="X116">
        <v>31809</v>
      </c>
      <c r="Y116" t="s">
        <v>135</v>
      </c>
      <c r="Z116" t="s">
        <v>274</v>
      </c>
      <c r="AA116" t="s">
        <v>275</v>
      </c>
    </row>
    <row r="117" spans="24:27">
      <c r="X117">
        <v>31810</v>
      </c>
      <c r="Y117" t="s">
        <v>136</v>
      </c>
      <c r="Z117" t="s">
        <v>276</v>
      </c>
      <c r="AA117" t="s">
        <v>277</v>
      </c>
    </row>
    <row r="118" spans="24:27">
      <c r="X118">
        <v>31811</v>
      </c>
      <c r="Y118" t="s">
        <v>308</v>
      </c>
      <c r="Z118" t="s">
        <v>278</v>
      </c>
      <c r="AA118" t="s">
        <v>279</v>
      </c>
    </row>
  </sheetData>
  <sheetProtection selectLockedCells="1" selectUnlockedCells="1"/>
  <dataConsolidate/>
  <mergeCells count="53">
    <mergeCell ref="H37:J37"/>
    <mergeCell ref="P37:Q37"/>
    <mergeCell ref="A12:B12"/>
    <mergeCell ref="F12:H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O15:O16"/>
    <mergeCell ref="E13:N13"/>
    <mergeCell ref="P15:P16"/>
    <mergeCell ref="A10:B10"/>
    <mergeCell ref="F10:H10"/>
    <mergeCell ref="J10:K10"/>
    <mergeCell ref="AB10:AC10"/>
    <mergeCell ref="A11:B11"/>
    <mergeCell ref="F11:H11"/>
    <mergeCell ref="J11:K11"/>
    <mergeCell ref="Q15:Q16"/>
    <mergeCell ref="V8:Z8"/>
    <mergeCell ref="AB8:AC8"/>
    <mergeCell ref="A9:B9"/>
    <mergeCell ref="F9:H9"/>
    <mergeCell ref="J9:K9"/>
    <mergeCell ref="AB9:AC9"/>
    <mergeCell ref="A7:A8"/>
    <mergeCell ref="F7:H7"/>
    <mergeCell ref="J7:K7"/>
    <mergeCell ref="F8:H8"/>
    <mergeCell ref="J8:K8"/>
    <mergeCell ref="A6:B6"/>
    <mergeCell ref="F6:H6"/>
    <mergeCell ref="J6:K6"/>
    <mergeCell ref="V6:W6"/>
    <mergeCell ref="AB6:AC6"/>
    <mergeCell ref="AB4:AC4"/>
    <mergeCell ref="A5:B5"/>
    <mergeCell ref="F5:H5"/>
    <mergeCell ref="J5:K5"/>
    <mergeCell ref="V5:W5"/>
    <mergeCell ref="AB5:AC5"/>
    <mergeCell ref="V4:W4"/>
    <mergeCell ref="A2:Q2"/>
    <mergeCell ref="A4:B4"/>
    <mergeCell ref="F4:H4"/>
    <mergeCell ref="J4:K4"/>
    <mergeCell ref="N4:O4"/>
  </mergeCells>
  <phoneticPr fontId="3"/>
  <dataValidations count="7">
    <dataValidation type="list" allowBlank="1" showInputMessage="1" showErrorMessage="1" sqref="P17:P36" xr:uid="{DBB0D0E1-A227-4667-AFFD-C77657FEC283}">
      <formula1>"公共交通機関,学校の借上げバス,自家用自動車,都県連盟合同のバス"</formula1>
    </dataValidation>
    <dataValidation type="list" allowBlank="1" showInputMessage="1" showErrorMessage="1" sqref="E17:E36" xr:uid="{ACCFD507-E4EA-469F-974F-3D2D6988E51F}">
      <formula1>"女,男,回答しない"</formula1>
    </dataValidation>
    <dataValidation type="list" allowBlank="1" showInputMessage="1" showErrorMessage="1" sqref="J17:J36" xr:uid="{35400982-1553-4388-B275-F6A3DAFF6E2B}">
      <formula1>"役員・旗手,その他"</formula1>
    </dataValidation>
    <dataValidation type="list" allowBlank="1" showInputMessage="1" showErrorMessage="1" sqref="C5" xr:uid="{DFA1267C-BEF5-47FD-A6EB-F3C5607795ED}">
      <formula1>$X$39:$X$113</formula1>
    </dataValidation>
    <dataValidation type="list" allowBlank="1" showInputMessage="1" showErrorMessage="1" sqref="G17:I36" xr:uid="{3712F7F0-529E-4DF1-9DFE-6ACC1EBAFEFC}">
      <formula1>"Ⅰ類,Ⅱ類,Ⅲ類"</formula1>
    </dataValidation>
    <dataValidation type="list" allowBlank="1" showInputMessage="1" showErrorMessage="1" sqref="D17:D36" xr:uid="{1A68DF34-8BAC-49E3-B597-B72EB9406154}">
      <formula1>"校長,副校長,教頭,主幹教諭,統括教諭,教諭,実習教諭,実習助手,生徒,その他"</formula1>
    </dataValidation>
    <dataValidation type="list" allowBlank="1" showInputMessage="1" showErrorMessage="1" sqref="F17:F36 K17:N36" xr:uid="{C0A5DD14-DA16-4D94-ABB4-013C4DB83B3A}">
      <formula1>"○"</formula1>
    </dataValidation>
  </dataValidations>
  <pageMargins left="0.43307086614173229" right="0.43307086614173229" top="0.55118110236220474" bottom="0.55118110236220474" header="0.31496062992125984" footer="0.31496062992125984"/>
  <pageSetup paperSize="9" scale="58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0.39997558519241921"/>
    <pageSetUpPr fitToPage="1"/>
  </sheetPr>
  <dimension ref="A1:AG98"/>
  <sheetViews>
    <sheetView showGridLines="0" showZeros="0" view="pageBreakPreview" zoomScale="75" zoomScaleNormal="75" zoomScaleSheetLayoutView="75" workbookViewId="0">
      <selection activeCell="K6" sqref="K6"/>
    </sheetView>
  </sheetViews>
  <sheetFormatPr defaultColWidth="9" defaultRowHeight="13.5"/>
  <cols>
    <col min="1" max="1" width="9" style="20" customWidth="1"/>
    <col min="2" max="2" width="24.875" style="20" customWidth="1"/>
    <col min="3" max="3" width="28.5" style="20" customWidth="1"/>
    <col min="4" max="4" width="14.875" style="20" customWidth="1"/>
    <col min="5" max="7" width="9" style="20" customWidth="1"/>
    <col min="8" max="10" width="16.25" style="20" customWidth="1"/>
    <col min="11" max="11" width="15.625" style="20" customWidth="1"/>
    <col min="12" max="13" width="15.125" style="20" customWidth="1"/>
    <col min="14" max="14" width="17.625" style="20" customWidth="1"/>
    <col min="15" max="16" width="10.625" style="20" customWidth="1"/>
    <col min="17" max="17" width="12.125" style="20" customWidth="1"/>
    <col min="18" max="19" width="11.25" style="20" customWidth="1"/>
    <col min="20" max="20" width="11.875" style="20" customWidth="1"/>
    <col min="21" max="33" width="11.875" style="20" hidden="1" customWidth="1"/>
    <col min="34" max="35" width="11.875" style="20" customWidth="1"/>
    <col min="36" max="39" width="9" style="20" customWidth="1"/>
    <col min="40" max="16384" width="9" style="20"/>
  </cols>
  <sheetData>
    <row r="1" spans="1:31" ht="22.5" customHeight="1">
      <c r="A1" s="20" t="s">
        <v>410</v>
      </c>
      <c r="M1" s="490" t="str">
        <f>IF(C5="","",C5)</f>
        <v/>
      </c>
      <c r="N1" s="490"/>
      <c r="R1" s="29"/>
      <c r="S1" s="30"/>
      <c r="V1" s="20">
        <v>1</v>
      </c>
      <c r="W1" s="20" t="e">
        <f>IF(#REF!="",0,1)</f>
        <v>#REF!</v>
      </c>
      <c r="X1" s="20" t="e">
        <f>IF(#REF!="",0,1)</f>
        <v>#REF!</v>
      </c>
    </row>
    <row r="2" spans="1:31" ht="21">
      <c r="A2" s="434" t="str">
        <f>様式１!A2:T2</f>
        <v>第7３回 関東地区学校農業クラブ連盟大会令和４年度茨城大会　参加申込書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27"/>
      <c r="P2" s="27"/>
      <c r="Q2" s="85"/>
      <c r="R2" s="85"/>
      <c r="S2" s="85"/>
      <c r="T2" s="85"/>
    </row>
    <row r="3" spans="1:31" ht="14.25" thickBot="1"/>
    <row r="4" spans="1:31" ht="30.75" customHeight="1">
      <c r="A4" s="445" t="s">
        <v>8</v>
      </c>
      <c r="B4" s="446"/>
      <c r="C4" s="144" t="str">
        <f>IF(様式１!C4="","",+様式１!C4)</f>
        <v/>
      </c>
      <c r="D4" s="24"/>
      <c r="E4" s="491" t="s">
        <v>360</v>
      </c>
      <c r="F4" s="492"/>
      <c r="G4" s="492"/>
      <c r="H4" s="176">
        <f>SUM(H5:H7)</f>
        <v>0</v>
      </c>
      <c r="I4" s="116" t="s">
        <v>28</v>
      </c>
      <c r="J4" s="242" t="s">
        <v>430</v>
      </c>
      <c r="K4" s="243">
        <f>H21</f>
        <v>0</v>
      </c>
      <c r="N4" s="24"/>
      <c r="O4" s="68"/>
      <c r="P4" s="68"/>
      <c r="Q4" s="68"/>
      <c r="R4" s="27"/>
      <c r="Z4" s="482" t="s">
        <v>29</v>
      </c>
      <c r="AA4" s="483"/>
      <c r="AB4" s="31">
        <f>COUNTIF(D17:D20,"生徒")</f>
        <v>0</v>
      </c>
      <c r="AC4" s="32" t="s">
        <v>28</v>
      </c>
    </row>
    <row r="5" spans="1:31" ht="30.75" customHeight="1">
      <c r="A5" s="435" t="s">
        <v>9</v>
      </c>
      <c r="B5" s="436"/>
      <c r="C5" s="171" t="str">
        <f>IF(様式１!C5="","",+様式１!C5)</f>
        <v/>
      </c>
      <c r="D5" s="69"/>
      <c r="E5" s="485" t="s">
        <v>30</v>
      </c>
      <c r="F5" s="486"/>
      <c r="G5" s="486"/>
      <c r="H5" s="177">
        <f>COUNTIF(E17:E20,"男")</f>
        <v>0</v>
      </c>
      <c r="I5" s="116" t="s">
        <v>28</v>
      </c>
      <c r="J5" s="225" t="s">
        <v>35</v>
      </c>
      <c r="K5" s="179">
        <f>I21</f>
        <v>0</v>
      </c>
      <c r="N5" s="24"/>
      <c r="O5" s="40"/>
      <c r="P5" s="40"/>
      <c r="Q5" s="68"/>
      <c r="R5" s="27"/>
      <c r="Z5" s="482" t="s">
        <v>30</v>
      </c>
      <c r="AA5" s="483"/>
      <c r="AB5" s="31">
        <f>COUNTIF(P17:P20,"生徒男")</f>
        <v>0</v>
      </c>
      <c r="AC5" s="32" t="s">
        <v>28</v>
      </c>
    </row>
    <row r="6" spans="1:31" ht="30.75" customHeight="1" thickBot="1">
      <c r="A6" s="435" t="s">
        <v>11</v>
      </c>
      <c r="B6" s="436"/>
      <c r="C6" s="170" t="str">
        <f>IF(C5="","",VLOOKUP(C5,$X$23:$AA$98,2))</f>
        <v/>
      </c>
      <c r="D6" s="69"/>
      <c r="E6" s="485" t="s">
        <v>31</v>
      </c>
      <c r="F6" s="486"/>
      <c r="G6" s="486"/>
      <c r="H6" s="177">
        <f>COUNTIF(E17:E20,"女")</f>
        <v>0</v>
      </c>
      <c r="I6" s="116" t="s">
        <v>28</v>
      </c>
      <c r="J6" s="244" t="s">
        <v>309</v>
      </c>
      <c r="K6" s="180">
        <f>SUM(K4:K5)</f>
        <v>0</v>
      </c>
      <c r="N6" s="24"/>
      <c r="O6" s="40"/>
      <c r="P6" s="40"/>
      <c r="Q6" s="68"/>
      <c r="R6" s="27"/>
      <c r="Z6" s="482" t="s">
        <v>31</v>
      </c>
      <c r="AA6" s="483"/>
      <c r="AB6" s="31">
        <f>COUNTIF(P17:P20,"生徒女")</f>
        <v>0</v>
      </c>
      <c r="AC6" s="32" t="s">
        <v>28</v>
      </c>
    </row>
    <row r="7" spans="1:31" ht="30.75" customHeight="1" thickBot="1">
      <c r="A7" s="443" t="s">
        <v>379</v>
      </c>
      <c r="B7" s="146" t="s">
        <v>313</v>
      </c>
      <c r="C7" s="170">
        <f>様式１!C7</f>
        <v>0</v>
      </c>
      <c r="D7" s="69"/>
      <c r="E7" s="488" t="s">
        <v>375</v>
      </c>
      <c r="F7" s="489"/>
      <c r="G7" s="489"/>
      <c r="H7" s="178">
        <f>COUNTIF(E17:E21,"回答しない")</f>
        <v>0</v>
      </c>
      <c r="I7" s="79" t="s">
        <v>374</v>
      </c>
      <c r="J7" s="129" t="s">
        <v>436</v>
      </c>
      <c r="L7" s="83"/>
      <c r="M7" s="85"/>
      <c r="N7" s="24"/>
      <c r="O7" s="40"/>
      <c r="P7" s="40"/>
      <c r="Q7" s="68"/>
      <c r="R7" s="27"/>
      <c r="Z7" s="27"/>
      <c r="AA7" s="27"/>
      <c r="AB7" s="27"/>
      <c r="AC7" s="27"/>
    </row>
    <row r="8" spans="1:31" ht="30.75" customHeight="1">
      <c r="A8" s="444"/>
      <c r="B8" s="146" t="s">
        <v>13</v>
      </c>
      <c r="C8" s="170">
        <f>様式１!C8</f>
        <v>0</v>
      </c>
      <c r="D8" s="69"/>
      <c r="E8" s="79"/>
      <c r="F8" s="79"/>
      <c r="G8" s="79"/>
      <c r="H8" s="79"/>
      <c r="I8" s="79"/>
      <c r="M8" s="27"/>
      <c r="N8" s="27"/>
      <c r="O8" s="40"/>
      <c r="P8" s="40"/>
      <c r="Q8" s="40"/>
      <c r="R8" s="27"/>
      <c r="Z8" s="482" t="s">
        <v>34</v>
      </c>
      <c r="AA8" s="483"/>
      <c r="AB8" s="31">
        <f>O5-AB4</f>
        <v>0</v>
      </c>
      <c r="AC8" s="32" t="s">
        <v>28</v>
      </c>
    </row>
    <row r="9" spans="1:31" ht="30.75" customHeight="1">
      <c r="A9" s="435" t="s">
        <v>15</v>
      </c>
      <c r="B9" s="436"/>
      <c r="C9" s="170" t="str">
        <f>IF(C5="","",VLOOKUP(C5,$X$23:$AA$98,3))</f>
        <v/>
      </c>
      <c r="D9" s="69"/>
      <c r="E9" s="23"/>
      <c r="F9" s="23"/>
      <c r="G9" s="23"/>
      <c r="H9" s="23"/>
      <c r="O9" s="484"/>
      <c r="P9" s="484"/>
      <c r="Q9" s="484"/>
      <c r="R9" s="487"/>
      <c r="S9" s="487"/>
      <c r="T9" s="487"/>
      <c r="V9" s="33" t="e">
        <f>#REF!</f>
        <v>#REF!</v>
      </c>
      <c r="W9" s="33" t="e">
        <f>#REF!</f>
        <v>#REF!</v>
      </c>
      <c r="X9" s="33" t="e">
        <f>#REF!</f>
        <v>#REF!</v>
      </c>
      <c r="Y9" s="33" t="e">
        <f>#REF!</f>
        <v>#REF!</v>
      </c>
      <c r="Z9" s="34" t="e">
        <f>IF(#REF!="","",#REF!)</f>
        <v>#REF!</v>
      </c>
      <c r="AA9" s="27"/>
      <c r="AB9" s="482" t="s">
        <v>30</v>
      </c>
      <c r="AC9" s="483"/>
      <c r="AD9" s="31">
        <f>O6-AB5</f>
        <v>0</v>
      </c>
      <c r="AE9" s="32" t="s">
        <v>28</v>
      </c>
    </row>
    <row r="10" spans="1:31" ht="30.75" customHeight="1">
      <c r="A10" s="435" t="s">
        <v>16</v>
      </c>
      <c r="B10" s="436"/>
      <c r="C10" s="170" t="str">
        <f>IF(C5="","",VLOOKUP(C5,$X$23:$AA$98,4))</f>
        <v/>
      </c>
      <c r="D10" s="69"/>
      <c r="E10" s="29"/>
      <c r="F10" s="39"/>
      <c r="G10" s="39"/>
      <c r="H10" s="40"/>
      <c r="O10" s="27"/>
      <c r="P10" s="27"/>
      <c r="Q10" s="27"/>
      <c r="R10" s="27"/>
      <c r="S10" s="27"/>
      <c r="T10" s="27"/>
      <c r="V10" s="35" t="s">
        <v>20</v>
      </c>
      <c r="W10" s="36" t="s">
        <v>21</v>
      </c>
      <c r="X10" s="37" t="s">
        <v>61</v>
      </c>
      <c r="Y10" s="37" t="s">
        <v>62</v>
      </c>
      <c r="Z10" s="38"/>
      <c r="AA10" s="27"/>
      <c r="AB10" s="482" t="s">
        <v>31</v>
      </c>
      <c r="AC10" s="483"/>
      <c r="AD10" s="31">
        <f>O7-AB6</f>
        <v>0</v>
      </c>
      <c r="AE10" s="32" t="s">
        <v>28</v>
      </c>
    </row>
    <row r="11" spans="1:31" ht="30.75" customHeight="1">
      <c r="A11" s="435" t="s">
        <v>302</v>
      </c>
      <c r="B11" s="436"/>
      <c r="C11" s="182">
        <f>様式１!C11</f>
        <v>0</v>
      </c>
      <c r="D11" s="27"/>
      <c r="E11" s="29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V11" s="41"/>
      <c r="W11" s="42"/>
      <c r="X11" s="43"/>
      <c r="Y11" s="43"/>
      <c r="Z11" s="44"/>
    </row>
    <row r="12" spans="1:31" ht="30.75" customHeight="1" thickBot="1">
      <c r="A12" s="413" t="s">
        <v>380</v>
      </c>
      <c r="B12" s="414"/>
      <c r="C12" s="253">
        <f>様式１!C12</f>
        <v>0</v>
      </c>
      <c r="D12" s="27"/>
      <c r="E12" s="29"/>
      <c r="I12" s="27"/>
      <c r="J12" s="27"/>
      <c r="K12" s="27"/>
      <c r="L12" s="27"/>
      <c r="M12" s="27"/>
      <c r="N12" s="40"/>
      <c r="O12" s="27"/>
      <c r="P12" s="27"/>
      <c r="Q12" s="27"/>
      <c r="R12" s="27"/>
      <c r="S12" s="27"/>
      <c r="T12" s="27"/>
      <c r="V12" s="41"/>
      <c r="W12" s="42"/>
      <c r="X12" s="43"/>
      <c r="Y12" s="43"/>
      <c r="Z12" s="44"/>
    </row>
    <row r="13" spans="1:31" ht="24" customHeight="1">
      <c r="A13" s="26"/>
      <c r="B13" s="26"/>
      <c r="C13" s="112"/>
      <c r="D13" s="27"/>
      <c r="E13" s="29"/>
      <c r="F13" s="110"/>
      <c r="G13" s="39"/>
      <c r="H13" s="40"/>
      <c r="I13" s="27"/>
      <c r="J13" s="27"/>
      <c r="K13" s="27"/>
      <c r="L13" s="27"/>
      <c r="M13" s="27"/>
      <c r="N13" s="40"/>
      <c r="O13" s="27"/>
      <c r="P13" s="27"/>
      <c r="Q13" s="27"/>
      <c r="R13" s="27"/>
      <c r="S13" s="27"/>
      <c r="T13" s="27"/>
      <c r="V13" s="41"/>
      <c r="W13" s="42"/>
      <c r="X13" s="43"/>
      <c r="Y13" s="43"/>
      <c r="Z13" s="44"/>
    </row>
    <row r="14" spans="1:31" ht="28.5" customHeight="1" thickBot="1">
      <c r="A14" s="86" t="s">
        <v>358</v>
      </c>
      <c r="B14" s="84"/>
      <c r="C14" s="83" t="s">
        <v>361</v>
      </c>
      <c r="E14" s="29"/>
      <c r="F14" s="110"/>
      <c r="G14" s="39"/>
      <c r="H14" s="40"/>
      <c r="I14" s="27"/>
      <c r="J14" s="27"/>
      <c r="K14" s="27"/>
      <c r="L14" s="27"/>
      <c r="M14" s="27"/>
      <c r="N14" s="40"/>
      <c r="O14" s="27"/>
      <c r="P14" s="27"/>
      <c r="Q14" s="27"/>
      <c r="R14" s="27"/>
      <c r="S14" s="27"/>
      <c r="T14" s="27"/>
      <c r="V14" s="41"/>
      <c r="W14" s="42"/>
      <c r="X14" s="43"/>
      <c r="Y14" s="43"/>
      <c r="Z14" s="44"/>
    </row>
    <row r="15" spans="1:31" ht="126.75" customHeight="1">
      <c r="A15" s="428" t="s">
        <v>17</v>
      </c>
      <c r="B15" s="430" t="s">
        <v>18</v>
      </c>
      <c r="C15" s="415" t="s">
        <v>19</v>
      </c>
      <c r="D15" s="407" t="s">
        <v>351</v>
      </c>
      <c r="E15" s="407" t="s">
        <v>350</v>
      </c>
      <c r="F15" s="501" t="s">
        <v>398</v>
      </c>
      <c r="G15" s="502"/>
      <c r="H15" s="187" t="s">
        <v>513</v>
      </c>
      <c r="I15" s="236" t="s">
        <v>419</v>
      </c>
      <c r="J15" s="478" t="s">
        <v>342</v>
      </c>
      <c r="K15" s="480" t="s">
        <v>405</v>
      </c>
      <c r="L15" s="497" t="s">
        <v>391</v>
      </c>
      <c r="M15" s="498"/>
      <c r="N15" s="495" t="s">
        <v>343</v>
      </c>
      <c r="O15" s="42"/>
      <c r="P15" s="43"/>
      <c r="Q15" s="43"/>
      <c r="R15" s="44"/>
    </row>
    <row r="16" spans="1:31" ht="22.5" customHeight="1" thickBot="1">
      <c r="A16" s="429"/>
      <c r="B16" s="431"/>
      <c r="C16" s="416"/>
      <c r="D16" s="408"/>
      <c r="E16" s="408"/>
      <c r="F16" s="503"/>
      <c r="G16" s="504"/>
      <c r="H16" s="237">
        <v>1000</v>
      </c>
      <c r="I16" s="237">
        <v>13000</v>
      </c>
      <c r="J16" s="479"/>
      <c r="K16" s="481"/>
      <c r="L16" s="499"/>
      <c r="M16" s="500"/>
      <c r="N16" s="496"/>
    </row>
    <row r="17" spans="1:27" ht="40.5" customHeight="1">
      <c r="A17" s="96">
        <v>1</v>
      </c>
      <c r="B17" s="121"/>
      <c r="C17" s="122" t="str">
        <f>PHONETIC(B17)</f>
        <v/>
      </c>
      <c r="D17" s="97"/>
      <c r="E17" s="98"/>
      <c r="F17" s="394"/>
      <c r="G17" s="395"/>
      <c r="H17" s="159"/>
      <c r="I17" s="238"/>
      <c r="J17" s="241" t="str">
        <f>IF(O17=0,"",O17)</f>
        <v/>
      </c>
      <c r="K17" s="113"/>
      <c r="L17" s="505"/>
      <c r="M17" s="506"/>
      <c r="N17" s="114"/>
      <c r="O17" s="45">
        <f>IF(H17="○",1000)+IF(I17="○",13000)</f>
        <v>0</v>
      </c>
    </row>
    <row r="18" spans="1:27" ht="40.5" customHeight="1">
      <c r="A18" s="95">
        <v>2</v>
      </c>
      <c r="B18" s="123"/>
      <c r="C18" s="124" t="str">
        <f t="shared" ref="C18:C20" si="0">PHONETIC(B18)</f>
        <v/>
      </c>
      <c r="D18" s="72"/>
      <c r="E18" s="71"/>
      <c r="F18" s="396"/>
      <c r="G18" s="397"/>
      <c r="H18" s="160"/>
      <c r="I18" s="239"/>
      <c r="J18" s="276" t="str">
        <f t="shared" ref="J18:J20" si="1">IF(O18=0,"",O18)</f>
        <v/>
      </c>
      <c r="K18" s="73"/>
      <c r="L18" s="474"/>
      <c r="M18" s="475"/>
      <c r="N18" s="94"/>
      <c r="O18" s="45">
        <f t="shared" ref="O18:O20" si="2">IF(H18="○",1000)+IF(I18="○",13000)</f>
        <v>0</v>
      </c>
    </row>
    <row r="19" spans="1:27" ht="40.5" customHeight="1">
      <c r="A19" s="95">
        <v>3</v>
      </c>
      <c r="B19" s="123"/>
      <c r="C19" s="124" t="str">
        <f t="shared" si="0"/>
        <v/>
      </c>
      <c r="D19" s="72"/>
      <c r="E19" s="71"/>
      <c r="F19" s="396"/>
      <c r="G19" s="397"/>
      <c r="H19" s="160"/>
      <c r="I19" s="239"/>
      <c r="J19" s="276" t="str">
        <f t="shared" si="1"/>
        <v/>
      </c>
      <c r="K19" s="73"/>
      <c r="L19" s="474"/>
      <c r="M19" s="475"/>
      <c r="N19" s="94"/>
      <c r="O19" s="45">
        <f t="shared" si="2"/>
        <v>0</v>
      </c>
    </row>
    <row r="20" spans="1:27" ht="40.5" customHeight="1" thickBot="1">
      <c r="A20" s="102">
        <v>4</v>
      </c>
      <c r="B20" s="125"/>
      <c r="C20" s="126" t="str">
        <f t="shared" si="0"/>
        <v/>
      </c>
      <c r="D20" s="103"/>
      <c r="E20" s="104"/>
      <c r="F20" s="398"/>
      <c r="G20" s="399"/>
      <c r="H20" s="161"/>
      <c r="I20" s="240"/>
      <c r="J20" s="277" t="str">
        <f t="shared" si="1"/>
        <v/>
      </c>
      <c r="K20" s="115"/>
      <c r="L20" s="476"/>
      <c r="M20" s="477"/>
      <c r="N20" s="107"/>
      <c r="O20" s="45">
        <f t="shared" si="2"/>
        <v>0</v>
      </c>
    </row>
    <row r="21" spans="1:27" ht="40.5" customHeight="1" thickBot="1">
      <c r="A21" s="268"/>
      <c r="B21" s="269"/>
      <c r="C21" s="269"/>
      <c r="D21" s="269"/>
      <c r="E21" s="269"/>
      <c r="F21" s="493" t="s">
        <v>438</v>
      </c>
      <c r="G21" s="494"/>
      <c r="H21" s="270">
        <f>1000*(COUNTA(H17:H20))</f>
        <v>0</v>
      </c>
      <c r="I21" s="271">
        <f>13000*(COUNTA(I17:I20))</f>
        <v>0</v>
      </c>
      <c r="J21" s="272">
        <f>SUM(J17:J20)</f>
        <v>0</v>
      </c>
      <c r="K21" s="214"/>
      <c r="L21" s="214"/>
      <c r="M21" s="214"/>
    </row>
    <row r="22" spans="1:27">
      <c r="X22" s="44" t="s">
        <v>280</v>
      </c>
      <c r="Y22" s="44" t="s">
        <v>281</v>
      </c>
      <c r="Z22" s="44" t="s">
        <v>282</v>
      </c>
      <c r="AA22" s="44" t="s">
        <v>283</v>
      </c>
    </row>
    <row r="23" spans="1:27">
      <c r="X23" s="20">
        <v>31001</v>
      </c>
      <c r="Y23" s="20" t="s">
        <v>70</v>
      </c>
      <c r="Z23" s="20" t="s">
        <v>142</v>
      </c>
      <c r="AA23" s="20" t="s">
        <v>143</v>
      </c>
    </row>
    <row r="24" spans="1:27">
      <c r="X24" s="20">
        <v>31002</v>
      </c>
      <c r="Y24" s="20" t="s">
        <v>71</v>
      </c>
      <c r="Z24" s="20" t="s">
        <v>144</v>
      </c>
      <c r="AA24" s="20" t="s">
        <v>145</v>
      </c>
    </row>
    <row r="25" spans="1:27">
      <c r="X25" s="20">
        <v>31003</v>
      </c>
      <c r="Y25" s="20" t="s">
        <v>137</v>
      </c>
      <c r="Z25" s="20" t="s">
        <v>144</v>
      </c>
      <c r="AA25" s="20" t="s">
        <v>145</v>
      </c>
    </row>
    <row r="26" spans="1:27">
      <c r="X26" s="20">
        <v>31004</v>
      </c>
      <c r="Y26" s="20" t="s">
        <v>72</v>
      </c>
      <c r="Z26" s="20" t="s">
        <v>146</v>
      </c>
      <c r="AA26" s="20" t="s">
        <v>147</v>
      </c>
    </row>
    <row r="27" spans="1:27">
      <c r="X27" s="20">
        <v>31005</v>
      </c>
      <c r="Y27" s="20" t="s">
        <v>73</v>
      </c>
      <c r="Z27" s="20" t="s">
        <v>148</v>
      </c>
      <c r="AA27" s="20" t="s">
        <v>149</v>
      </c>
    </row>
    <row r="28" spans="1:27">
      <c r="X28" s="20">
        <v>31006</v>
      </c>
      <c r="Y28" s="20" t="s">
        <v>74</v>
      </c>
      <c r="Z28" s="20" t="s">
        <v>150</v>
      </c>
      <c r="AA28" s="20" t="s">
        <v>151</v>
      </c>
    </row>
    <row r="29" spans="1:27">
      <c r="X29" s="20">
        <v>31007</v>
      </c>
      <c r="Y29" s="20" t="s">
        <v>75</v>
      </c>
      <c r="Z29" s="20" t="s">
        <v>152</v>
      </c>
      <c r="AA29" s="20" t="s">
        <v>153</v>
      </c>
    </row>
    <row r="30" spans="1:27">
      <c r="X30" s="20">
        <v>31008</v>
      </c>
      <c r="Y30" s="20" t="s">
        <v>76</v>
      </c>
      <c r="Z30" s="20" t="s">
        <v>154</v>
      </c>
      <c r="AA30" s="20" t="s">
        <v>155</v>
      </c>
    </row>
    <row r="31" spans="1:27">
      <c r="X31" s="20">
        <v>31101</v>
      </c>
      <c r="Y31" s="20" t="s">
        <v>77</v>
      </c>
      <c r="Z31" s="20" t="s">
        <v>156</v>
      </c>
      <c r="AA31" s="20" t="s">
        <v>157</v>
      </c>
    </row>
    <row r="32" spans="1:27">
      <c r="X32" s="20">
        <v>31102</v>
      </c>
      <c r="Y32" s="20" t="s">
        <v>78</v>
      </c>
      <c r="Z32" s="20" t="s">
        <v>158</v>
      </c>
      <c r="AA32" s="20" t="s">
        <v>159</v>
      </c>
    </row>
    <row r="33" spans="24:27">
      <c r="X33" s="20">
        <v>31103</v>
      </c>
      <c r="Y33" s="20" t="s">
        <v>79</v>
      </c>
      <c r="Z33" s="20" t="s">
        <v>160</v>
      </c>
      <c r="AA33" s="20" t="s">
        <v>161</v>
      </c>
    </row>
    <row r="34" spans="24:27">
      <c r="X34" s="20">
        <v>31104</v>
      </c>
      <c r="Y34" s="20" t="s">
        <v>80</v>
      </c>
      <c r="Z34" s="20" t="s">
        <v>162</v>
      </c>
      <c r="AA34" s="20" t="s">
        <v>163</v>
      </c>
    </row>
    <row r="35" spans="24:27">
      <c r="X35" s="20">
        <v>31105</v>
      </c>
      <c r="Y35" s="20" t="s">
        <v>81</v>
      </c>
      <c r="Z35" s="20" t="s">
        <v>164</v>
      </c>
      <c r="AA35" s="20" t="s">
        <v>165</v>
      </c>
    </row>
    <row r="36" spans="24:27">
      <c r="X36" s="20">
        <v>31106</v>
      </c>
      <c r="Y36" s="20" t="s">
        <v>82</v>
      </c>
      <c r="Z36" s="20" t="s">
        <v>166</v>
      </c>
      <c r="AA36" s="20" t="s">
        <v>167</v>
      </c>
    </row>
    <row r="37" spans="24:27">
      <c r="X37" s="20">
        <v>31107</v>
      </c>
      <c r="Y37" s="20" t="s">
        <v>83</v>
      </c>
      <c r="Z37" s="20" t="s">
        <v>168</v>
      </c>
      <c r="AA37" s="20" t="s">
        <v>169</v>
      </c>
    </row>
    <row r="38" spans="24:27">
      <c r="X38" s="20">
        <v>31201</v>
      </c>
      <c r="Y38" s="20" t="s">
        <v>84</v>
      </c>
      <c r="Z38" s="20" t="s">
        <v>170</v>
      </c>
      <c r="AA38" s="20" t="s">
        <v>171</v>
      </c>
    </row>
    <row r="39" spans="24:27">
      <c r="X39" s="20">
        <v>31202</v>
      </c>
      <c r="Y39" s="20" t="s">
        <v>85</v>
      </c>
      <c r="Z39" s="20" t="s">
        <v>172</v>
      </c>
      <c r="AA39" s="20" t="s">
        <v>173</v>
      </c>
    </row>
    <row r="40" spans="24:27">
      <c r="X40" s="20">
        <v>31203</v>
      </c>
      <c r="Y40" s="20" t="s">
        <v>86</v>
      </c>
      <c r="Z40" s="20" t="s">
        <v>174</v>
      </c>
      <c r="AA40" s="20" t="s">
        <v>175</v>
      </c>
    </row>
    <row r="41" spans="24:27">
      <c r="X41" s="20">
        <v>31204</v>
      </c>
      <c r="Y41" s="20" t="s">
        <v>87</v>
      </c>
      <c r="Z41" s="20" t="s">
        <v>176</v>
      </c>
      <c r="AA41" s="20" t="s">
        <v>177</v>
      </c>
    </row>
    <row r="42" spans="24:27">
      <c r="X42" s="20">
        <v>31205</v>
      </c>
      <c r="Y42" s="20" t="s">
        <v>88</v>
      </c>
      <c r="Z42" s="20" t="s">
        <v>178</v>
      </c>
      <c r="AA42" s="20" t="s">
        <v>179</v>
      </c>
    </row>
    <row r="43" spans="24:27">
      <c r="X43" s="20">
        <v>31206</v>
      </c>
      <c r="Y43" s="20" t="s">
        <v>89</v>
      </c>
      <c r="Z43" s="20" t="s">
        <v>180</v>
      </c>
      <c r="AA43" s="20" t="s">
        <v>181</v>
      </c>
    </row>
    <row r="44" spans="24:27">
      <c r="X44" s="20">
        <v>31207</v>
      </c>
      <c r="Y44" s="20" t="s">
        <v>90</v>
      </c>
      <c r="Z44" s="20" t="s">
        <v>182</v>
      </c>
      <c r="AA44" s="20" t="s">
        <v>183</v>
      </c>
    </row>
    <row r="45" spans="24:27">
      <c r="X45" s="20">
        <v>31208</v>
      </c>
      <c r="Y45" s="20" t="s">
        <v>91</v>
      </c>
      <c r="Z45" s="20" t="s">
        <v>184</v>
      </c>
      <c r="AA45" s="20" t="s">
        <v>185</v>
      </c>
    </row>
    <row r="46" spans="24:27">
      <c r="X46" s="20">
        <v>31301</v>
      </c>
      <c r="Y46" s="20" t="s">
        <v>92</v>
      </c>
      <c r="Z46" s="20" t="s">
        <v>186</v>
      </c>
      <c r="AA46" s="20" t="s">
        <v>187</v>
      </c>
    </row>
    <row r="47" spans="24:27">
      <c r="X47" s="20">
        <v>31302</v>
      </c>
      <c r="Y47" s="20" t="s">
        <v>93</v>
      </c>
      <c r="Z47" s="20" t="s">
        <v>188</v>
      </c>
      <c r="AA47" s="20" t="s">
        <v>189</v>
      </c>
    </row>
    <row r="48" spans="24:27">
      <c r="X48" s="20">
        <v>31303</v>
      </c>
      <c r="Y48" s="20" t="s">
        <v>94</v>
      </c>
      <c r="Z48" s="20" t="s">
        <v>190</v>
      </c>
      <c r="AA48" s="20" t="s">
        <v>191</v>
      </c>
    </row>
    <row r="49" spans="24:27">
      <c r="X49" s="20">
        <v>31304</v>
      </c>
      <c r="Y49" s="20" t="s">
        <v>95</v>
      </c>
      <c r="Z49" s="20" t="s">
        <v>192</v>
      </c>
      <c r="AA49" s="20" t="s">
        <v>193</v>
      </c>
    </row>
    <row r="50" spans="24:27">
      <c r="X50" s="20">
        <v>31305</v>
      </c>
      <c r="Y50" s="20" t="s">
        <v>96</v>
      </c>
      <c r="Z50" s="20" t="s">
        <v>194</v>
      </c>
      <c r="AA50" s="20" t="s">
        <v>195</v>
      </c>
    </row>
    <row r="51" spans="24:27">
      <c r="X51" s="20">
        <v>31306</v>
      </c>
      <c r="Y51" s="20" t="s">
        <v>97</v>
      </c>
      <c r="Z51" s="20" t="s">
        <v>196</v>
      </c>
      <c r="AA51" s="20" t="s">
        <v>197</v>
      </c>
    </row>
    <row r="52" spans="24:27">
      <c r="X52" s="20">
        <v>31307</v>
      </c>
      <c r="Y52" s="20" t="s">
        <v>98</v>
      </c>
      <c r="Z52" s="20" t="s">
        <v>198</v>
      </c>
      <c r="AA52" s="20" t="s">
        <v>199</v>
      </c>
    </row>
    <row r="53" spans="24:27">
      <c r="X53" s="20">
        <v>31308</v>
      </c>
      <c r="Y53" s="20" t="s">
        <v>99</v>
      </c>
      <c r="Z53" s="20" t="s">
        <v>200</v>
      </c>
      <c r="AA53" s="20" t="s">
        <v>201</v>
      </c>
    </row>
    <row r="54" spans="24:27">
      <c r="X54" s="20">
        <v>31401</v>
      </c>
      <c r="Y54" s="20" t="s">
        <v>100</v>
      </c>
      <c r="Z54" s="20" t="s">
        <v>202</v>
      </c>
      <c r="AA54" s="20" t="s">
        <v>203</v>
      </c>
    </row>
    <row r="55" spans="24:27">
      <c r="X55" s="20">
        <v>31402</v>
      </c>
      <c r="Y55" s="20" t="s">
        <v>101</v>
      </c>
      <c r="Z55" s="20" t="s">
        <v>204</v>
      </c>
      <c r="AA55" s="20" t="s">
        <v>205</v>
      </c>
    </row>
    <row r="56" spans="24:27">
      <c r="X56" s="20">
        <v>31403</v>
      </c>
      <c r="Y56" s="20" t="s">
        <v>102</v>
      </c>
      <c r="Z56" s="20" t="s">
        <v>206</v>
      </c>
      <c r="AA56" s="20" t="s">
        <v>207</v>
      </c>
    </row>
    <row r="57" spans="24:27">
      <c r="X57" s="20">
        <v>31404</v>
      </c>
      <c r="Y57" s="20" t="s">
        <v>103</v>
      </c>
      <c r="Z57" s="20" t="s">
        <v>208</v>
      </c>
      <c r="AA57" s="20" t="s">
        <v>209</v>
      </c>
    </row>
    <row r="58" spans="24:27">
      <c r="X58" s="20">
        <v>31405</v>
      </c>
      <c r="Y58" s="20" t="s">
        <v>104</v>
      </c>
      <c r="Z58" s="20" t="s">
        <v>210</v>
      </c>
      <c r="AA58" s="20" t="s">
        <v>211</v>
      </c>
    </row>
    <row r="59" spans="24:27">
      <c r="X59" s="20">
        <v>31406</v>
      </c>
      <c r="Y59" s="20" t="s">
        <v>105</v>
      </c>
      <c r="Z59" s="20" t="s">
        <v>212</v>
      </c>
      <c r="AA59" s="20" t="s">
        <v>213</v>
      </c>
    </row>
    <row r="60" spans="24:27">
      <c r="X60" s="20">
        <v>31407</v>
      </c>
      <c r="Y60" s="20" t="s">
        <v>106</v>
      </c>
      <c r="Z60" s="20" t="s">
        <v>214</v>
      </c>
      <c r="AA60" s="20" t="s">
        <v>215</v>
      </c>
    </row>
    <row r="61" spans="24:27">
      <c r="X61" s="20">
        <v>31408</v>
      </c>
      <c r="Y61" s="20" t="s">
        <v>107</v>
      </c>
      <c r="Z61" s="20" t="s">
        <v>216</v>
      </c>
      <c r="AA61" s="20" t="s">
        <v>217</v>
      </c>
    </row>
    <row r="62" spans="24:27">
      <c r="X62" s="20">
        <v>31409</v>
      </c>
      <c r="Y62" s="20" t="s">
        <v>305</v>
      </c>
      <c r="Z62" s="20" t="s">
        <v>306</v>
      </c>
      <c r="AA62" s="20" t="s">
        <v>307</v>
      </c>
    </row>
    <row r="63" spans="24:27">
      <c r="X63" s="20">
        <v>31410</v>
      </c>
      <c r="Y63" s="20" t="s">
        <v>108</v>
      </c>
      <c r="Z63" s="20" t="s">
        <v>218</v>
      </c>
      <c r="AA63" s="20" t="s">
        <v>219</v>
      </c>
    </row>
    <row r="64" spans="24:27">
      <c r="X64" s="20">
        <v>31411</v>
      </c>
      <c r="Y64" s="20" t="s">
        <v>109</v>
      </c>
      <c r="Z64" s="20" t="s">
        <v>220</v>
      </c>
      <c r="AA64" s="20" t="s">
        <v>221</v>
      </c>
    </row>
    <row r="65" spans="24:27">
      <c r="X65" s="20">
        <v>31412</v>
      </c>
      <c r="Y65" s="20" t="s">
        <v>110</v>
      </c>
      <c r="Z65" s="20" t="s">
        <v>222</v>
      </c>
      <c r="AA65" s="20" t="s">
        <v>223</v>
      </c>
    </row>
    <row r="66" spans="24:27">
      <c r="X66" s="20">
        <v>31413</v>
      </c>
      <c r="Y66" s="20" t="s">
        <v>111</v>
      </c>
      <c r="Z66" s="20" t="s">
        <v>224</v>
      </c>
      <c r="AA66" s="20" t="s">
        <v>225</v>
      </c>
    </row>
    <row r="67" spans="24:27">
      <c r="X67" s="20">
        <v>31414</v>
      </c>
      <c r="Y67" s="20" t="s">
        <v>112</v>
      </c>
      <c r="Z67" s="20" t="s">
        <v>226</v>
      </c>
      <c r="AA67" s="20" t="s">
        <v>227</v>
      </c>
    </row>
    <row r="68" spans="24:27">
      <c r="X68" s="20">
        <v>31415</v>
      </c>
      <c r="Y68" s="20" t="s">
        <v>113</v>
      </c>
      <c r="Z68" s="20" t="s">
        <v>228</v>
      </c>
      <c r="AA68" s="20" t="s">
        <v>229</v>
      </c>
    </row>
    <row r="69" spans="24:27">
      <c r="X69" s="20">
        <v>31501</v>
      </c>
      <c r="Y69" s="20" t="s">
        <v>114</v>
      </c>
      <c r="Z69" s="20" t="s">
        <v>230</v>
      </c>
      <c r="AA69" s="20" t="s">
        <v>231</v>
      </c>
    </row>
    <row r="70" spans="24:27">
      <c r="X70" s="20">
        <v>31502</v>
      </c>
      <c r="Y70" s="20" t="s">
        <v>138</v>
      </c>
      <c r="Z70" s="20" t="s">
        <v>230</v>
      </c>
      <c r="AA70" s="20" t="s">
        <v>231</v>
      </c>
    </row>
    <row r="71" spans="24:27">
      <c r="X71" s="20">
        <v>31503</v>
      </c>
      <c r="Y71" s="20" t="s">
        <v>115</v>
      </c>
      <c r="Z71" s="20" t="s">
        <v>232</v>
      </c>
      <c r="AA71" s="20" t="s">
        <v>233</v>
      </c>
    </row>
    <row r="72" spans="24:27">
      <c r="X72" s="20">
        <v>31504</v>
      </c>
      <c r="Y72" s="20" t="s">
        <v>139</v>
      </c>
      <c r="Z72" s="20" t="s">
        <v>232</v>
      </c>
      <c r="AA72" s="20" t="s">
        <v>233</v>
      </c>
    </row>
    <row r="73" spans="24:27">
      <c r="X73" s="20">
        <v>31505</v>
      </c>
      <c r="Y73" s="20" t="s">
        <v>116</v>
      </c>
      <c r="Z73" s="20" t="s">
        <v>234</v>
      </c>
      <c r="AA73" s="20" t="s">
        <v>235</v>
      </c>
    </row>
    <row r="74" spans="24:27">
      <c r="X74" s="20">
        <v>31508</v>
      </c>
      <c r="Y74" s="20" t="s">
        <v>117</v>
      </c>
      <c r="Z74" s="20" t="s">
        <v>236</v>
      </c>
      <c r="AA74" s="20" t="s">
        <v>237</v>
      </c>
    </row>
    <row r="75" spans="24:27">
      <c r="X75" s="20">
        <v>31509</v>
      </c>
      <c r="Y75" s="20" t="s">
        <v>140</v>
      </c>
      <c r="Z75" s="20" t="s">
        <v>236</v>
      </c>
      <c r="AA75" s="20" t="s">
        <v>237</v>
      </c>
    </row>
    <row r="76" spans="24:27">
      <c r="X76" s="20">
        <v>31510</v>
      </c>
      <c r="Y76" s="20" t="s">
        <v>118</v>
      </c>
      <c r="Z76" s="20" t="s">
        <v>238</v>
      </c>
      <c r="AA76" s="20" t="s">
        <v>239</v>
      </c>
    </row>
    <row r="77" spans="24:27">
      <c r="X77" s="20">
        <v>31511</v>
      </c>
      <c r="Y77" s="20" t="s">
        <v>119</v>
      </c>
      <c r="Z77" s="20" t="s">
        <v>240</v>
      </c>
      <c r="AA77" s="20" t="s">
        <v>241</v>
      </c>
    </row>
    <row r="78" spans="24:27">
      <c r="X78" s="20">
        <v>31512</v>
      </c>
      <c r="Y78" s="20" t="s">
        <v>141</v>
      </c>
      <c r="Z78" s="20" t="s">
        <v>240</v>
      </c>
      <c r="AA78" s="20" t="s">
        <v>241</v>
      </c>
    </row>
    <row r="79" spans="24:27">
      <c r="X79" s="20">
        <v>31601</v>
      </c>
      <c r="Y79" s="20" t="s">
        <v>120</v>
      </c>
      <c r="Z79" s="20" t="s">
        <v>242</v>
      </c>
      <c r="AA79" s="20" t="s">
        <v>243</v>
      </c>
    </row>
    <row r="80" spans="24:27">
      <c r="X80" s="20">
        <v>31602</v>
      </c>
      <c r="Y80" s="20" t="s">
        <v>121</v>
      </c>
      <c r="Z80" s="20" t="s">
        <v>244</v>
      </c>
      <c r="AA80" s="20" t="s">
        <v>245</v>
      </c>
    </row>
    <row r="81" spans="24:27">
      <c r="X81" s="20">
        <v>31603</v>
      </c>
      <c r="Y81" s="20" t="s">
        <v>304</v>
      </c>
      <c r="Z81" s="20" t="s">
        <v>246</v>
      </c>
      <c r="AA81" s="20" t="s">
        <v>247</v>
      </c>
    </row>
    <row r="82" spans="24:27">
      <c r="X82" s="20">
        <v>31604</v>
      </c>
      <c r="Y82" s="20" t="s">
        <v>122</v>
      </c>
      <c r="Z82" s="20" t="s">
        <v>248</v>
      </c>
      <c r="AA82" s="20" t="s">
        <v>249</v>
      </c>
    </row>
    <row r="83" spans="24:27">
      <c r="X83" s="20">
        <v>31605</v>
      </c>
      <c r="Y83" s="20" t="s">
        <v>123</v>
      </c>
      <c r="Z83" s="20" t="s">
        <v>250</v>
      </c>
      <c r="AA83" s="20" t="s">
        <v>251</v>
      </c>
    </row>
    <row r="84" spans="24:27">
      <c r="X84" s="20">
        <v>31701</v>
      </c>
      <c r="Y84" s="20" t="s">
        <v>124</v>
      </c>
      <c r="Z84" s="20" t="s">
        <v>252</v>
      </c>
      <c r="AA84" s="20" t="s">
        <v>253</v>
      </c>
    </row>
    <row r="85" spans="24:27">
      <c r="X85" s="20">
        <v>31702</v>
      </c>
      <c r="Y85" s="20" t="s">
        <v>125</v>
      </c>
      <c r="Z85" s="20" t="s">
        <v>254</v>
      </c>
      <c r="AA85" s="20" t="s">
        <v>255</v>
      </c>
    </row>
    <row r="86" spans="24:27">
      <c r="X86" s="20">
        <v>31703</v>
      </c>
      <c r="Y86" s="20" t="s">
        <v>126</v>
      </c>
      <c r="Z86" s="20" t="s">
        <v>256</v>
      </c>
      <c r="AA86" s="20" t="s">
        <v>257</v>
      </c>
    </row>
    <row r="87" spans="24:27">
      <c r="X87" s="20">
        <v>31704</v>
      </c>
      <c r="Y87" s="20" t="s">
        <v>298</v>
      </c>
      <c r="Z87" s="24" t="s">
        <v>299</v>
      </c>
      <c r="AA87" s="24" t="s">
        <v>300</v>
      </c>
    </row>
    <row r="88" spans="24:27">
      <c r="X88" s="20">
        <v>31801</v>
      </c>
      <c r="Y88" s="20" t="s">
        <v>127</v>
      </c>
      <c r="Z88" s="20" t="s">
        <v>258</v>
      </c>
      <c r="AA88" s="20" t="s">
        <v>259</v>
      </c>
    </row>
    <row r="89" spans="24:27">
      <c r="X89" s="20">
        <v>31802</v>
      </c>
      <c r="Y89" s="20" t="s">
        <v>128</v>
      </c>
      <c r="Z89" s="20" t="s">
        <v>260</v>
      </c>
      <c r="AA89" s="20" t="s">
        <v>261</v>
      </c>
    </row>
    <row r="90" spans="24:27">
      <c r="X90" s="20">
        <v>31803</v>
      </c>
      <c r="Y90" s="20" t="s">
        <v>129</v>
      </c>
      <c r="Z90" s="20" t="s">
        <v>262</v>
      </c>
      <c r="AA90" s="20" t="s">
        <v>263</v>
      </c>
    </row>
    <row r="91" spans="24:27">
      <c r="X91" s="20">
        <v>31804</v>
      </c>
      <c r="Y91" s="20" t="s">
        <v>130</v>
      </c>
      <c r="Z91" s="20" t="s">
        <v>264</v>
      </c>
      <c r="AA91" s="20" t="s">
        <v>265</v>
      </c>
    </row>
    <row r="92" spans="24:27">
      <c r="X92" s="20">
        <v>31805</v>
      </c>
      <c r="Y92" s="20" t="s">
        <v>131</v>
      </c>
      <c r="Z92" s="20" t="s">
        <v>266</v>
      </c>
      <c r="AA92" s="20" t="s">
        <v>267</v>
      </c>
    </row>
    <row r="93" spans="24:27">
      <c r="X93" s="20">
        <v>31806</v>
      </c>
      <c r="Y93" s="20" t="s">
        <v>132</v>
      </c>
      <c r="Z93" s="20" t="s">
        <v>268</v>
      </c>
      <c r="AA93" s="20" t="s">
        <v>269</v>
      </c>
    </row>
    <row r="94" spans="24:27">
      <c r="X94" s="20">
        <v>31807</v>
      </c>
      <c r="Y94" s="20" t="s">
        <v>133</v>
      </c>
      <c r="Z94" s="20" t="s">
        <v>270</v>
      </c>
      <c r="AA94" s="20" t="s">
        <v>271</v>
      </c>
    </row>
    <row r="95" spans="24:27">
      <c r="X95" s="20">
        <v>31808</v>
      </c>
      <c r="Y95" s="20" t="s">
        <v>134</v>
      </c>
      <c r="Z95" s="20" t="s">
        <v>272</v>
      </c>
      <c r="AA95" s="20" t="s">
        <v>273</v>
      </c>
    </row>
    <row r="96" spans="24:27">
      <c r="X96" s="20">
        <v>31809</v>
      </c>
      <c r="Y96" s="20" t="s">
        <v>135</v>
      </c>
      <c r="Z96" s="20" t="s">
        <v>274</v>
      </c>
      <c r="AA96" s="20" t="s">
        <v>275</v>
      </c>
    </row>
    <row r="97" spans="24:27">
      <c r="X97" s="20">
        <v>31810</v>
      </c>
      <c r="Y97" s="20" t="s">
        <v>136</v>
      </c>
      <c r="Z97" s="20" t="s">
        <v>276</v>
      </c>
      <c r="AA97" s="20" t="s">
        <v>277</v>
      </c>
    </row>
    <row r="98" spans="24:27">
      <c r="X98" s="20">
        <v>31811</v>
      </c>
      <c r="Y98" s="20" t="s">
        <v>308</v>
      </c>
      <c r="Z98" s="20" t="s">
        <v>278</v>
      </c>
      <c r="AA98" s="20" t="s">
        <v>279</v>
      </c>
    </row>
  </sheetData>
  <dataConsolidate/>
  <mergeCells count="41">
    <mergeCell ref="F21:G21"/>
    <mergeCell ref="Z4:AA4"/>
    <mergeCell ref="A5:B5"/>
    <mergeCell ref="Z5:AA5"/>
    <mergeCell ref="E5:G5"/>
    <mergeCell ref="A10:B10"/>
    <mergeCell ref="N15:N16"/>
    <mergeCell ref="L15:M16"/>
    <mergeCell ref="F15:G16"/>
    <mergeCell ref="A11:B11"/>
    <mergeCell ref="A12:B12"/>
    <mergeCell ref="A15:A16"/>
    <mergeCell ref="B15:B16"/>
    <mergeCell ref="C15:C16"/>
    <mergeCell ref="L17:M17"/>
    <mergeCell ref="L18:M18"/>
    <mergeCell ref="M1:N1"/>
    <mergeCell ref="A4:B4"/>
    <mergeCell ref="E4:G4"/>
    <mergeCell ref="AB9:AC9"/>
    <mergeCell ref="A2:N2"/>
    <mergeCell ref="AB10:AC10"/>
    <mergeCell ref="A6:B6"/>
    <mergeCell ref="Z6:AA6"/>
    <mergeCell ref="A7:A8"/>
    <mergeCell ref="O9:Q9"/>
    <mergeCell ref="Z8:AA8"/>
    <mergeCell ref="E6:G6"/>
    <mergeCell ref="A9:B9"/>
    <mergeCell ref="R9:T9"/>
    <mergeCell ref="E7:G7"/>
    <mergeCell ref="L19:M19"/>
    <mergeCell ref="L20:M20"/>
    <mergeCell ref="D15:D16"/>
    <mergeCell ref="F17:G17"/>
    <mergeCell ref="F18:G18"/>
    <mergeCell ref="F19:G19"/>
    <mergeCell ref="F20:G20"/>
    <mergeCell ref="E15:E16"/>
    <mergeCell ref="J15:J16"/>
    <mergeCell ref="K15:K16"/>
  </mergeCells>
  <phoneticPr fontId="3" type="Hiragana"/>
  <dataValidations count="5">
    <dataValidation type="list" allowBlank="1" showInputMessage="1" showErrorMessage="1" sqref="F17:F20" xr:uid="{00000000-0002-0000-0200-000000000000}">
      <formula1>"Ⅰ類,Ⅱ類,Ⅲ類"</formula1>
    </dataValidation>
    <dataValidation type="list" allowBlank="1" showInputMessage="1" showErrorMessage="1" sqref="E17:E20" xr:uid="{00000000-0002-0000-0200-000001000000}">
      <formula1>"女,男,回答しない"</formula1>
    </dataValidation>
    <dataValidation type="list" allowBlank="1" showInputMessage="1" showErrorMessage="1" sqref="D17:D20" xr:uid="{09CF4A95-0C8F-47CC-A222-84DD2DF001A8}">
      <formula1>"校長,副校長,教頭,主幹教諭,統括教諭,教諭,実習教諭,実習助手"</formula1>
    </dataValidation>
    <dataValidation type="list" allowBlank="1" showInputMessage="1" showErrorMessage="1" sqref="H17:I20" xr:uid="{00000000-0002-0000-0200-000002000000}">
      <formula1>"○"</formula1>
    </dataValidation>
    <dataValidation type="list" allowBlank="1" showInputMessage="1" showErrorMessage="1" sqref="K17:K20" xr:uid="{60925830-D419-485A-8A68-820255F32369}">
      <formula1>"自家用自動車,公共交通機関,学校の借上げバス"</formula1>
    </dataValidation>
  </dataValidations>
  <pageMargins left="0.78740157480314965" right="0.78740157480314965" top="0.78740157480314965" bottom="0.78740157480314965" header="0.51181102362204722" footer="0.51181102362204722"/>
  <pageSetup paperSize="9" scale="60" orientation="landscape" useFirstPageNumber="1" r:id="rId1"/>
  <headerFooter alignWithMargins="0"/>
  <ignoredErrors>
    <ignoredError sqref="C4:C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F0"/>
    <pageSetUpPr fitToPage="1"/>
  </sheetPr>
  <dimension ref="A1:R63"/>
  <sheetViews>
    <sheetView showGridLines="0" showZeros="0" tabSelected="1" view="pageBreakPreview" topLeftCell="A28" zoomScale="75" zoomScaleNormal="100" zoomScaleSheetLayoutView="75" workbookViewId="0">
      <selection activeCell="G47" sqref="G47"/>
    </sheetView>
  </sheetViews>
  <sheetFormatPr defaultColWidth="9" defaultRowHeight="13.5"/>
  <cols>
    <col min="1" max="1" width="3.875" style="20" customWidth="1"/>
    <col min="2" max="2" width="7.375" style="20" customWidth="1"/>
    <col min="3" max="3" width="17.125" style="20" customWidth="1"/>
    <col min="4" max="4" width="5.625" style="20" customWidth="1"/>
    <col min="5" max="6" width="17.25" style="20" customWidth="1"/>
    <col min="7" max="7" width="45" style="20" customWidth="1"/>
    <col min="8" max="8" width="5" style="20" customWidth="1"/>
    <col min="9" max="9" width="9" style="20"/>
    <col min="10" max="10" width="8.875" style="20" hidden="1" customWidth="1"/>
    <col min="11" max="16384" width="9" style="20"/>
  </cols>
  <sheetData>
    <row r="1" spans="1:18">
      <c r="A1" s="507" t="s">
        <v>445</v>
      </c>
      <c r="B1" s="507"/>
      <c r="C1" s="507"/>
      <c r="D1" s="507"/>
      <c r="E1" s="507"/>
      <c r="F1" s="507"/>
      <c r="G1" s="154" t="str">
        <f>D7</f>
        <v/>
      </c>
    </row>
    <row r="3" spans="1:18" ht="18.75" customHeight="1">
      <c r="A3" s="527" t="s">
        <v>515</v>
      </c>
      <c r="B3" s="527"/>
      <c r="C3" s="527"/>
      <c r="D3" s="527"/>
      <c r="E3" s="527"/>
      <c r="F3" s="527"/>
      <c r="G3" s="527"/>
      <c r="H3" s="5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8.75" customHeight="1"/>
    <row r="5" spans="1:18" ht="18.75" customHeight="1">
      <c r="A5" s="20">
        <v>1</v>
      </c>
      <c r="B5" s="20" t="s">
        <v>37</v>
      </c>
    </row>
    <row r="6" spans="1:18" ht="18.75" customHeight="1">
      <c r="B6" s="516" t="s">
        <v>8</v>
      </c>
      <c r="C6" s="517"/>
      <c r="D6" s="345" t="str">
        <f>IF(様式１!C4="","",様式１!C4)</f>
        <v/>
      </c>
      <c r="E6" s="345"/>
      <c r="F6" s="345"/>
    </row>
    <row r="7" spans="1:18" ht="18.75" customHeight="1">
      <c r="B7" s="516" t="s">
        <v>9</v>
      </c>
      <c r="C7" s="517"/>
      <c r="D7" s="515" t="str">
        <f>IF(様式１!C5="","",様式１!C5)</f>
        <v/>
      </c>
      <c r="E7" s="515"/>
      <c r="F7" s="515"/>
    </row>
    <row r="8" spans="1:18" ht="18.75" customHeight="1">
      <c r="B8" s="516" t="s">
        <v>11</v>
      </c>
      <c r="C8" s="517"/>
      <c r="D8" s="515" t="str">
        <f>IF(様式１!C6="","",様式１!C6)</f>
        <v/>
      </c>
      <c r="E8" s="515"/>
      <c r="F8" s="515"/>
    </row>
    <row r="9" spans="1:18" ht="18.75" customHeight="1">
      <c r="B9" s="528" t="s">
        <v>38</v>
      </c>
      <c r="C9" s="157" t="s">
        <v>314</v>
      </c>
      <c r="D9" s="515" t="str">
        <f>IF(様式１!C7="","",様式１!C7)</f>
        <v/>
      </c>
      <c r="E9" s="515"/>
      <c r="F9" s="515"/>
    </row>
    <row r="10" spans="1:18" ht="18.75" customHeight="1">
      <c r="B10" s="529"/>
      <c r="C10" s="157" t="s">
        <v>13</v>
      </c>
      <c r="D10" s="515" t="str">
        <f>IF(様式１!C8="","",様式１!C8)</f>
        <v/>
      </c>
      <c r="E10" s="515"/>
      <c r="F10" s="515"/>
    </row>
    <row r="11" spans="1:18" ht="18.75" customHeight="1">
      <c r="B11" s="516" t="s">
        <v>15</v>
      </c>
      <c r="C11" s="517"/>
      <c r="D11" s="515" t="str">
        <f>IF(様式１!C9="","",様式１!C9)</f>
        <v/>
      </c>
      <c r="E11" s="515"/>
      <c r="F11" s="515"/>
    </row>
    <row r="12" spans="1:18" ht="18.75" customHeight="1">
      <c r="B12" s="516" t="s">
        <v>16</v>
      </c>
      <c r="C12" s="517"/>
      <c r="D12" s="515" t="str">
        <f>IF(様式１!C10="","",様式１!C10)</f>
        <v/>
      </c>
      <c r="E12" s="515"/>
      <c r="F12" s="515"/>
    </row>
    <row r="13" spans="1:18" ht="18.75" customHeight="1">
      <c r="B13" s="516" t="s">
        <v>36</v>
      </c>
      <c r="C13" s="517"/>
      <c r="D13" s="518">
        <f>様式１!C11</f>
        <v>0</v>
      </c>
      <c r="E13" s="518"/>
      <c r="F13" s="518"/>
    </row>
    <row r="14" spans="1:18" ht="18.75" customHeight="1">
      <c r="B14" s="516" t="s">
        <v>378</v>
      </c>
      <c r="C14" s="517"/>
      <c r="D14" s="524">
        <f>様式１!C12</f>
        <v>0</v>
      </c>
      <c r="E14" s="525"/>
      <c r="F14" s="526"/>
    </row>
    <row r="15" spans="1:18" ht="18.75" customHeight="1"/>
    <row r="16" spans="1:18" ht="18.75" customHeight="1">
      <c r="A16" s="20">
        <v>2</v>
      </c>
      <c r="B16" s="20" t="s">
        <v>39</v>
      </c>
    </row>
    <row r="17" spans="1:7" ht="18.75" customHeight="1"/>
    <row r="18" spans="1:7" ht="18.75" customHeight="1">
      <c r="B18" s="519" t="s">
        <v>285</v>
      </c>
      <c r="C18" s="520"/>
      <c r="D18" s="508" t="s">
        <v>328</v>
      </c>
      <c r="E18" s="508"/>
      <c r="F18" s="508"/>
    </row>
    <row r="19" spans="1:7" ht="18.75" customHeight="1">
      <c r="B19" s="521"/>
      <c r="C19" s="522"/>
      <c r="D19" s="523" t="s">
        <v>325</v>
      </c>
      <c r="E19" s="523"/>
      <c r="F19" s="523"/>
    </row>
    <row r="20" spans="1:7" ht="18.75" customHeight="1"/>
    <row r="21" spans="1:7" ht="18.75" customHeight="1">
      <c r="A21" s="20">
        <v>3</v>
      </c>
      <c r="B21" s="20" t="s">
        <v>40</v>
      </c>
    </row>
    <row r="22" spans="1:7" ht="18.75" customHeight="1">
      <c r="B22" s="20" t="s">
        <v>67</v>
      </c>
    </row>
    <row r="23" spans="1:7" ht="18.75" customHeight="1">
      <c r="B23" s="47" t="s">
        <v>66</v>
      </c>
      <c r="C23" s="302"/>
      <c r="D23" s="302"/>
      <c r="E23" s="302"/>
      <c r="F23" s="302"/>
      <c r="G23" s="302"/>
    </row>
    <row r="24" spans="1:7" ht="37.5" customHeight="1">
      <c r="B24" s="155" t="s">
        <v>41</v>
      </c>
      <c r="C24" s="512"/>
      <c r="D24" s="514"/>
      <c r="E24" s="514"/>
      <c r="F24" s="514"/>
      <c r="G24" s="513"/>
    </row>
    <row r="25" spans="1:7" ht="18.75" customHeight="1"/>
    <row r="26" spans="1:7" ht="18.75" customHeight="1">
      <c r="A26" s="20">
        <v>4</v>
      </c>
      <c r="B26" s="20" t="s">
        <v>42</v>
      </c>
    </row>
    <row r="27" spans="1:7" ht="18.75" customHeight="1">
      <c r="B27" s="155" t="s">
        <v>43</v>
      </c>
      <c r="C27" s="155" t="s">
        <v>44</v>
      </c>
      <c r="D27" s="155" t="s">
        <v>45</v>
      </c>
      <c r="E27" s="155" t="s">
        <v>13</v>
      </c>
      <c r="F27" s="155" t="s">
        <v>63</v>
      </c>
      <c r="G27" s="155" t="s">
        <v>46</v>
      </c>
    </row>
    <row r="28" spans="1:7" ht="18.75" customHeight="1">
      <c r="B28" s="155">
        <v>1</v>
      </c>
      <c r="C28" s="261"/>
      <c r="D28" s="261"/>
      <c r="E28" s="261"/>
      <c r="F28" s="261"/>
      <c r="G28" s="263"/>
    </row>
    <row r="29" spans="1:7" ht="18.75" customHeight="1">
      <c r="B29" s="155">
        <v>2</v>
      </c>
      <c r="C29" s="261"/>
      <c r="D29" s="261"/>
      <c r="E29" s="261"/>
      <c r="F29" s="261"/>
      <c r="G29" s="263"/>
    </row>
    <row r="30" spans="1:7" ht="18.75" customHeight="1">
      <c r="B30" s="155">
        <v>3</v>
      </c>
      <c r="C30" s="261"/>
      <c r="D30" s="261"/>
      <c r="E30" s="261"/>
      <c r="F30" s="261"/>
      <c r="G30" s="263"/>
    </row>
    <row r="31" spans="1:7" ht="18.75" customHeight="1">
      <c r="B31" s="155">
        <v>4</v>
      </c>
      <c r="C31" s="261"/>
      <c r="D31" s="261"/>
      <c r="E31" s="261"/>
      <c r="F31" s="261"/>
      <c r="G31" s="263"/>
    </row>
    <row r="32" spans="1:7" ht="18.75" customHeight="1">
      <c r="B32" s="155">
        <v>5</v>
      </c>
      <c r="C32" s="261"/>
      <c r="D32" s="261"/>
      <c r="E32" s="261"/>
      <c r="F32" s="261" t="str">
        <f t="shared" ref="F32:F37" si="0">PHONETIC(E32)</f>
        <v/>
      </c>
      <c r="G32" s="263"/>
    </row>
    <row r="33" spans="1:10" ht="18.75" customHeight="1">
      <c r="B33" s="155">
        <v>6</v>
      </c>
      <c r="C33" s="261"/>
      <c r="D33" s="261"/>
      <c r="E33" s="261"/>
      <c r="F33" s="261" t="str">
        <f t="shared" si="0"/>
        <v/>
      </c>
      <c r="G33" s="263"/>
    </row>
    <row r="34" spans="1:10" ht="18.75" customHeight="1">
      <c r="B34" s="155">
        <v>7</v>
      </c>
      <c r="C34" s="261"/>
      <c r="D34" s="261"/>
      <c r="E34" s="261"/>
      <c r="F34" s="261" t="str">
        <f t="shared" si="0"/>
        <v/>
      </c>
      <c r="G34" s="263"/>
    </row>
    <row r="35" spans="1:10" ht="18.75" customHeight="1">
      <c r="B35" s="155">
        <v>8</v>
      </c>
      <c r="C35" s="261"/>
      <c r="D35" s="261"/>
      <c r="E35" s="261"/>
      <c r="F35" s="261" t="str">
        <f t="shared" si="0"/>
        <v/>
      </c>
      <c r="G35" s="263"/>
    </row>
    <row r="36" spans="1:10" ht="18.75" customHeight="1">
      <c r="B36" s="155">
        <v>9</v>
      </c>
      <c r="C36" s="261"/>
      <c r="D36" s="261"/>
      <c r="E36" s="261"/>
      <c r="F36" s="261" t="str">
        <f t="shared" si="0"/>
        <v/>
      </c>
      <c r="G36" s="263"/>
    </row>
    <row r="37" spans="1:10" ht="18.75" customHeight="1">
      <c r="B37" s="155">
        <v>10</v>
      </c>
      <c r="C37" s="261"/>
      <c r="D37" s="261"/>
      <c r="E37" s="261"/>
      <c r="F37" s="261" t="str">
        <f t="shared" si="0"/>
        <v/>
      </c>
      <c r="G37" s="263"/>
    </row>
    <row r="38" spans="1:10" ht="18.75" customHeight="1">
      <c r="B38" s="20" t="s">
        <v>415</v>
      </c>
    </row>
    <row r="39" spans="1:10" ht="18.75" customHeight="1"/>
    <row r="40" spans="1:10" ht="18.75" customHeight="1">
      <c r="A40" s="20">
        <v>5</v>
      </c>
      <c r="B40" s="20" t="s">
        <v>47</v>
      </c>
      <c r="J40" s="20">
        <v>1</v>
      </c>
    </row>
    <row r="41" spans="1:10" ht="18.75" customHeight="1">
      <c r="B41" s="155" t="s">
        <v>17</v>
      </c>
      <c r="C41" s="508" t="s">
        <v>48</v>
      </c>
      <c r="D41" s="508"/>
      <c r="E41" s="155" t="s">
        <v>49</v>
      </c>
      <c r="F41" s="155" t="s">
        <v>50</v>
      </c>
      <c r="J41" s="20">
        <v>2</v>
      </c>
    </row>
    <row r="42" spans="1:10" ht="18.75" customHeight="1">
      <c r="B42" s="155">
        <v>1</v>
      </c>
      <c r="C42" s="509" t="s">
        <v>385</v>
      </c>
      <c r="D42" s="509"/>
      <c r="E42" s="163">
        <v>1</v>
      </c>
      <c r="F42" s="162"/>
      <c r="J42" s="20">
        <v>3</v>
      </c>
    </row>
    <row r="43" spans="1:10" ht="18.75" customHeight="1">
      <c r="B43" s="155">
        <v>2</v>
      </c>
      <c r="C43" s="509" t="s">
        <v>51</v>
      </c>
      <c r="D43" s="509"/>
      <c r="E43" s="162"/>
      <c r="F43" s="162" t="s">
        <v>52</v>
      </c>
      <c r="J43" s="20" t="s">
        <v>292</v>
      </c>
    </row>
    <row r="44" spans="1:10" ht="18.75" customHeight="1">
      <c r="B44" s="155">
        <v>3</v>
      </c>
      <c r="C44" s="509" t="s">
        <v>64</v>
      </c>
      <c r="D44" s="509"/>
      <c r="E44" s="162"/>
      <c r="F44" s="162" t="s">
        <v>52</v>
      </c>
      <c r="J44" s="20" t="s">
        <v>293</v>
      </c>
    </row>
    <row r="45" spans="1:10" ht="18.75" customHeight="1">
      <c r="B45" s="155">
        <v>4</v>
      </c>
      <c r="C45" s="510" t="s">
        <v>297</v>
      </c>
      <c r="D45" s="511"/>
      <c r="E45" s="285"/>
      <c r="F45" s="162" t="s">
        <v>52</v>
      </c>
      <c r="G45" s="20" t="s">
        <v>518</v>
      </c>
      <c r="J45" s="20" t="s">
        <v>294</v>
      </c>
    </row>
    <row r="46" spans="1:10" ht="18.75" customHeight="1">
      <c r="B46" s="155">
        <v>5</v>
      </c>
      <c r="C46" s="509" t="s">
        <v>68</v>
      </c>
      <c r="D46" s="509"/>
      <c r="E46" s="162"/>
      <c r="F46" s="162"/>
    </row>
    <row r="47" spans="1:10" ht="18.75" customHeight="1">
      <c r="B47" s="20" t="s">
        <v>301</v>
      </c>
    </row>
    <row r="48" spans="1:10" ht="18.75" customHeight="1"/>
    <row r="49" spans="1:8" ht="18.75" customHeight="1">
      <c r="A49" s="20">
        <v>6</v>
      </c>
      <c r="B49" s="20" t="s">
        <v>53</v>
      </c>
    </row>
    <row r="50" spans="1:8" ht="18.75" customHeight="1">
      <c r="B50" s="20" t="s">
        <v>427</v>
      </c>
    </row>
    <row r="51" spans="1:8" ht="18.75" customHeight="1">
      <c r="B51" s="512"/>
      <c r="C51" s="513"/>
    </row>
    <row r="52" spans="1:8" ht="18.75" customHeight="1"/>
    <row r="53" spans="1:8" ht="18.75" customHeight="1">
      <c r="A53" s="20">
        <v>7</v>
      </c>
      <c r="B53" s="20" t="s">
        <v>54</v>
      </c>
    </row>
    <row r="54" spans="1:8" ht="18.75" customHeight="1">
      <c r="B54" s="155" t="s">
        <v>17</v>
      </c>
      <c r="C54" s="508" t="s">
        <v>55</v>
      </c>
      <c r="D54" s="508"/>
      <c r="E54" s="508" t="s">
        <v>56</v>
      </c>
      <c r="F54" s="508"/>
      <c r="G54" s="155" t="s">
        <v>57</v>
      </c>
    </row>
    <row r="55" spans="1:8" ht="18.75" customHeight="1">
      <c r="B55" s="155">
        <v>1</v>
      </c>
      <c r="C55" s="302"/>
      <c r="D55" s="302"/>
      <c r="E55" s="302"/>
      <c r="F55" s="302"/>
      <c r="G55" s="153"/>
    </row>
    <row r="56" spans="1:8" ht="18.75" customHeight="1">
      <c r="B56" s="155">
        <v>2</v>
      </c>
      <c r="C56" s="302"/>
      <c r="D56" s="302"/>
      <c r="E56" s="302"/>
      <c r="F56" s="302"/>
      <c r="G56" s="153"/>
    </row>
    <row r="57" spans="1:8" ht="18.75" customHeight="1">
      <c r="B57" s="155">
        <v>3</v>
      </c>
      <c r="C57" s="302"/>
      <c r="D57" s="302"/>
      <c r="E57" s="302"/>
      <c r="F57" s="302"/>
      <c r="G57" s="153"/>
    </row>
    <row r="58" spans="1:8" ht="18.75" customHeight="1"/>
    <row r="59" spans="1:8" ht="18.75" customHeight="1">
      <c r="A59" s="20" t="s">
        <v>58</v>
      </c>
    </row>
    <row r="60" spans="1:8" ht="18.75" customHeight="1">
      <c r="B60" s="507" t="s">
        <v>59</v>
      </c>
      <c r="C60" s="507"/>
      <c r="D60" s="507"/>
      <c r="E60" s="507"/>
      <c r="F60" s="507"/>
      <c r="G60" s="507"/>
    </row>
    <row r="61" spans="1:8" ht="18.75" customHeight="1">
      <c r="B61" s="507" t="s">
        <v>60</v>
      </c>
      <c r="C61" s="507"/>
      <c r="D61" s="507"/>
      <c r="E61" s="507"/>
      <c r="F61" s="507"/>
      <c r="G61" s="507"/>
    </row>
    <row r="62" spans="1:8" ht="18.75" customHeight="1">
      <c r="B62" s="507" t="s">
        <v>426</v>
      </c>
      <c r="C62" s="507"/>
      <c r="D62" s="507"/>
      <c r="E62" s="507"/>
      <c r="F62" s="507"/>
      <c r="G62" s="507"/>
      <c r="H62" s="507"/>
    </row>
    <row r="63" spans="1:8">
      <c r="B63" s="507"/>
      <c r="C63" s="507"/>
      <c r="D63" s="507"/>
      <c r="E63" s="507"/>
      <c r="F63" s="507"/>
      <c r="G63" s="507"/>
    </row>
  </sheetData>
  <customSheetViews>
    <customSheetView guid="{7FB0AFFB-120C-44F6-AE2F-B98FECB987FB}" scale="75" showPageBreaks="1" fitToPage="1" printArea="1" hiddenColumns="1" view="pageBreakPreview" topLeftCell="A34">
      <selection activeCell="C90" sqref="C90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1"/>
      <headerFooter alignWithMargins="0"/>
    </customSheetView>
    <customSheetView guid="{780F8241-B9EF-4977-BFA6-69BAC3A67436}" scale="75" showPageBreaks="1" fitToPage="1" printArea="1" hiddenColumns="1" view="pageBreakPreview" topLeftCell="A4">
      <selection activeCell="C90" sqref="C90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2"/>
      <headerFooter alignWithMargins="0"/>
    </customSheetView>
    <customSheetView guid="{A3F790B1-952B-48DD-9D6D-E7E0D31580FB}" scale="75" showPageBreaks="1" fitToPage="1" printArea="1" hiddenColumns="1" view="pageBreakPreview" topLeftCell="A46">
      <selection activeCell="D10" sqref="D10:F10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3"/>
      <headerFooter alignWithMargins="0"/>
    </customSheetView>
    <customSheetView guid="{BF811D15-25F5-4C8E-B099-D0CDA2479563}" scale="75" showPageBreaks="1" fitToPage="1" printArea="1" hiddenColumns="1" view="pageBreakPreview" topLeftCell="A46">
      <selection activeCell="D10" sqref="D10:F10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4"/>
      <headerFooter alignWithMargins="0"/>
    </customSheetView>
    <customSheetView guid="{029DB359-2AC5-459B-8994-303CD8A084F6}" scale="75" showPageBreaks="1" fitToPage="1" printArea="1" hiddenColumns="1" view="pageBreakPreview" topLeftCell="A19">
      <selection activeCell="C90" sqref="C90"/>
      <pageMargins left="0.98425196850393704" right="0.98425196850393704" top="0.78740157480314965" bottom="0.78740157480314965" header="0.51181102362204722" footer="0.51181102362204722"/>
      <pageSetup paperSize="9" scale="61" orientation="portrait" useFirstPageNumber="1" r:id="rId5"/>
      <headerFooter alignWithMargins="0"/>
    </customSheetView>
  </customSheetViews>
  <mergeCells count="44">
    <mergeCell ref="A3:H3"/>
    <mergeCell ref="B63:G63"/>
    <mergeCell ref="A1:B1"/>
    <mergeCell ref="C1:F1"/>
    <mergeCell ref="B6:C6"/>
    <mergeCell ref="D6:F6"/>
    <mergeCell ref="B7:C7"/>
    <mergeCell ref="D7:F7"/>
    <mergeCell ref="B8:C8"/>
    <mergeCell ref="D8:F8"/>
    <mergeCell ref="B9:B10"/>
    <mergeCell ref="D9:F9"/>
    <mergeCell ref="D10:F10"/>
    <mergeCell ref="B11:C11"/>
    <mergeCell ref="D11:F11"/>
    <mergeCell ref="B12:C12"/>
    <mergeCell ref="D12:F12"/>
    <mergeCell ref="B13:C13"/>
    <mergeCell ref="D13:F13"/>
    <mergeCell ref="B18:C19"/>
    <mergeCell ref="D18:F18"/>
    <mergeCell ref="D19:F19"/>
    <mergeCell ref="B14:C14"/>
    <mergeCell ref="D14:F14"/>
    <mergeCell ref="C23:G23"/>
    <mergeCell ref="C24:G24"/>
    <mergeCell ref="C41:D41"/>
    <mergeCell ref="C42:D42"/>
    <mergeCell ref="C43:D43"/>
    <mergeCell ref="C44:D44"/>
    <mergeCell ref="C45:D45"/>
    <mergeCell ref="C46:D46"/>
    <mergeCell ref="B51:C51"/>
    <mergeCell ref="C54:D54"/>
    <mergeCell ref="E54:F54"/>
    <mergeCell ref="C55:D55"/>
    <mergeCell ref="E55:F55"/>
    <mergeCell ref="C56:D56"/>
    <mergeCell ref="E56:F56"/>
    <mergeCell ref="C57:D57"/>
    <mergeCell ref="E57:F57"/>
    <mergeCell ref="B60:G60"/>
    <mergeCell ref="B61:G61"/>
    <mergeCell ref="B62:H62"/>
  </mergeCells>
  <phoneticPr fontId="3" type="Hiragana"/>
  <dataValidations count="5">
    <dataValidation type="list" allowBlank="1" showInputMessage="1" showErrorMessage="1" sqref="E45" xr:uid="{E449F0AF-8612-4731-8A09-C4800A7EE405}">
      <formula1>$J$40:$J$42</formula1>
    </dataValidation>
    <dataValidation type="list" allowBlank="1" showInputMessage="1" showErrorMessage="1" sqref="B51:C51" xr:uid="{0AA1B073-0386-40F2-914B-0C63563E79C2}">
      <formula1>$J$45</formula1>
    </dataValidation>
    <dataValidation type="list" allowBlank="1" showInputMessage="1" showErrorMessage="1" sqref="E44" xr:uid="{DB8A94E9-8363-4CD9-B2FA-87EDF75B0E98}">
      <formula1>$J$43:$J$44</formula1>
    </dataValidation>
    <dataValidation type="list" allowBlank="1" showInputMessage="1" showErrorMessage="1" sqref="E43" xr:uid="{AE4473D1-21B8-4DC3-9A78-7781EA3E59EB}">
      <formula1>$J$40:$J$41</formula1>
    </dataValidation>
    <dataValidation type="list" allowBlank="1" showInputMessage="1" showErrorMessage="1" sqref="G28:G37" xr:uid="{9C6FD49E-7407-45EB-B9C9-94FE48521BBC}">
      <formula1>"発表者,指示者,補助者,スポットライト係,その他"</formula1>
    </dataValidation>
  </dataValidations>
  <pageMargins left="0.98425196850393704" right="0.98425196850393704" top="0.78740157480314965" bottom="0.78740157480314965" header="0.51181102362204722" footer="0.51181102362204722"/>
  <pageSetup paperSize="9" scale="69" orientation="portrait" useFirstPageNumber="1" r:id="rId6"/>
  <headerFooter alignWithMargins="0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  <pageSetUpPr fitToPage="1"/>
  </sheetPr>
  <dimension ref="A1:R63"/>
  <sheetViews>
    <sheetView showGridLines="0" showZeros="0" view="pageBreakPreview" topLeftCell="A31" zoomScale="75" zoomScaleNormal="100" zoomScaleSheetLayoutView="100" workbookViewId="0">
      <selection activeCell="E52" sqref="E52"/>
    </sheetView>
  </sheetViews>
  <sheetFormatPr defaultColWidth="9" defaultRowHeight="13.5"/>
  <cols>
    <col min="1" max="1" width="3.875" style="20" customWidth="1"/>
    <col min="2" max="2" width="7.375" style="20" customWidth="1"/>
    <col min="3" max="3" width="17.125" style="20" customWidth="1"/>
    <col min="4" max="4" width="5.625" style="20" customWidth="1"/>
    <col min="5" max="6" width="17.25" style="20" customWidth="1"/>
    <col min="7" max="7" width="45" style="20" customWidth="1"/>
    <col min="8" max="8" width="5" style="20" customWidth="1"/>
    <col min="9" max="9" width="9" style="20"/>
    <col min="10" max="10" width="8.875" style="20" hidden="1" customWidth="1"/>
    <col min="11" max="16384" width="9" style="20"/>
  </cols>
  <sheetData>
    <row r="1" spans="1:18">
      <c r="A1" s="507" t="s">
        <v>444</v>
      </c>
      <c r="B1" s="507"/>
      <c r="C1" s="507"/>
      <c r="D1" s="507"/>
      <c r="E1" s="507"/>
      <c r="F1" s="507"/>
      <c r="G1" s="46" t="str">
        <f>D7</f>
        <v/>
      </c>
    </row>
    <row r="3" spans="1:18" ht="18.75" customHeight="1">
      <c r="A3" s="527" t="str">
        <f>'様式3-Ⅰプロ「Ⅰ類」'!A3:G3</f>
        <v>第７３回関東地区学校農業クラブ連盟大会令和４年度茨城大会　プロジェクト発表会　参加申込書</v>
      </c>
      <c r="B3" s="527"/>
      <c r="C3" s="527"/>
      <c r="D3" s="527"/>
      <c r="E3" s="527"/>
      <c r="F3" s="527"/>
      <c r="G3" s="527"/>
      <c r="H3" s="5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8.75" customHeight="1"/>
    <row r="5" spans="1:18" ht="18.75" customHeight="1">
      <c r="A5" s="20">
        <v>1</v>
      </c>
      <c r="B5" s="20" t="s">
        <v>37</v>
      </c>
    </row>
    <row r="6" spans="1:18" ht="18.75" customHeight="1">
      <c r="B6" s="516" t="s">
        <v>8</v>
      </c>
      <c r="C6" s="517"/>
      <c r="D6" s="345" t="str">
        <f>IF(様式１!C4="","",様式１!C4)</f>
        <v/>
      </c>
      <c r="E6" s="345"/>
      <c r="F6" s="345"/>
    </row>
    <row r="7" spans="1:18" ht="18.75" customHeight="1">
      <c r="B7" s="516" t="s">
        <v>9</v>
      </c>
      <c r="C7" s="517"/>
      <c r="D7" s="515" t="str">
        <f>IF(様式１!C5="","",様式１!C5)</f>
        <v/>
      </c>
      <c r="E7" s="515"/>
      <c r="F7" s="515"/>
    </row>
    <row r="8" spans="1:18" ht="18.75" customHeight="1">
      <c r="B8" s="516" t="s">
        <v>11</v>
      </c>
      <c r="C8" s="517"/>
      <c r="D8" s="515" t="str">
        <f>IF(様式１!C6="","",様式１!C6)</f>
        <v/>
      </c>
      <c r="E8" s="515"/>
      <c r="F8" s="515"/>
    </row>
    <row r="9" spans="1:18" ht="18.75" customHeight="1">
      <c r="B9" s="528" t="s">
        <v>38</v>
      </c>
      <c r="C9" s="157" t="s">
        <v>314</v>
      </c>
      <c r="D9" s="515" t="str">
        <f>IF(様式１!C7="","",様式１!C7)</f>
        <v/>
      </c>
      <c r="E9" s="515"/>
      <c r="F9" s="515"/>
    </row>
    <row r="10" spans="1:18" ht="18.75" customHeight="1">
      <c r="B10" s="529"/>
      <c r="C10" s="157" t="s">
        <v>13</v>
      </c>
      <c r="D10" s="515" t="str">
        <f>IF(様式１!C8="","",様式１!C8)</f>
        <v/>
      </c>
      <c r="E10" s="515"/>
      <c r="F10" s="515"/>
    </row>
    <row r="11" spans="1:18" ht="18.75" customHeight="1">
      <c r="B11" s="516" t="s">
        <v>15</v>
      </c>
      <c r="C11" s="517"/>
      <c r="D11" s="515" t="str">
        <f>IF(様式１!C9="","",様式１!C9)</f>
        <v/>
      </c>
      <c r="E11" s="515"/>
      <c r="F11" s="515"/>
    </row>
    <row r="12" spans="1:18" ht="18.75" customHeight="1">
      <c r="B12" s="516" t="s">
        <v>16</v>
      </c>
      <c r="C12" s="517"/>
      <c r="D12" s="515" t="str">
        <f>IF(様式１!C10="","",様式１!C10)</f>
        <v/>
      </c>
      <c r="E12" s="515"/>
      <c r="F12" s="515"/>
    </row>
    <row r="13" spans="1:18" ht="18.75" customHeight="1">
      <c r="B13" s="516" t="s">
        <v>36</v>
      </c>
      <c r="C13" s="517"/>
      <c r="D13" s="518">
        <f>様式１!C11</f>
        <v>0</v>
      </c>
      <c r="E13" s="518"/>
      <c r="F13" s="518"/>
    </row>
    <row r="14" spans="1:18" ht="18.75" customHeight="1">
      <c r="B14" s="516" t="s">
        <v>378</v>
      </c>
      <c r="C14" s="517"/>
      <c r="D14" s="530">
        <f>様式１!C12</f>
        <v>0</v>
      </c>
      <c r="E14" s="531"/>
      <c r="F14" s="532"/>
    </row>
    <row r="15" spans="1:18" ht="18.75" customHeight="1"/>
    <row r="16" spans="1:18" ht="18.75" customHeight="1">
      <c r="A16" s="20">
        <v>2</v>
      </c>
      <c r="B16" s="20" t="s">
        <v>39</v>
      </c>
    </row>
    <row r="17" spans="1:7" ht="18.75" customHeight="1"/>
    <row r="18" spans="1:7" ht="18.75" customHeight="1">
      <c r="B18" s="519" t="s">
        <v>285</v>
      </c>
      <c r="C18" s="520"/>
      <c r="D18" s="508" t="s">
        <v>328</v>
      </c>
      <c r="E18" s="508"/>
      <c r="F18" s="508"/>
    </row>
    <row r="19" spans="1:7" ht="18.75" customHeight="1">
      <c r="B19" s="521"/>
      <c r="C19" s="522"/>
      <c r="D19" s="523" t="s">
        <v>320</v>
      </c>
      <c r="E19" s="523"/>
      <c r="F19" s="523"/>
    </row>
    <row r="20" spans="1:7" ht="18.75" customHeight="1"/>
    <row r="21" spans="1:7" ht="18.75" customHeight="1">
      <c r="A21" s="20">
        <v>3</v>
      </c>
      <c r="B21" s="20" t="s">
        <v>40</v>
      </c>
    </row>
    <row r="22" spans="1:7" ht="18.75" customHeight="1">
      <c r="B22" s="20" t="s">
        <v>67</v>
      </c>
    </row>
    <row r="23" spans="1:7" ht="18.75" customHeight="1">
      <c r="B23" s="47" t="s">
        <v>66</v>
      </c>
      <c r="C23" s="302"/>
      <c r="D23" s="302"/>
      <c r="E23" s="302"/>
      <c r="F23" s="302"/>
      <c r="G23" s="302"/>
    </row>
    <row r="24" spans="1:7" ht="37.5" customHeight="1">
      <c r="B24" s="25" t="s">
        <v>41</v>
      </c>
      <c r="C24" s="512"/>
      <c r="D24" s="514"/>
      <c r="E24" s="514"/>
      <c r="F24" s="514"/>
      <c r="G24" s="513"/>
    </row>
    <row r="25" spans="1:7" ht="18.75" customHeight="1"/>
    <row r="26" spans="1:7" ht="18.75" customHeight="1">
      <c r="A26" s="20">
        <v>4</v>
      </c>
      <c r="B26" s="20" t="s">
        <v>42</v>
      </c>
    </row>
    <row r="27" spans="1:7" ht="18.75" customHeight="1">
      <c r="B27" s="25" t="s">
        <v>43</v>
      </c>
      <c r="C27" s="25" t="s">
        <v>44</v>
      </c>
      <c r="D27" s="25" t="s">
        <v>45</v>
      </c>
      <c r="E27" s="25" t="s">
        <v>13</v>
      </c>
      <c r="F27" s="25" t="s">
        <v>63</v>
      </c>
      <c r="G27" s="25" t="s">
        <v>46</v>
      </c>
    </row>
    <row r="28" spans="1:7" ht="18.75" customHeight="1">
      <c r="B28" s="25">
        <v>1</v>
      </c>
      <c r="C28" s="278"/>
      <c r="D28" s="278"/>
      <c r="E28" s="278"/>
      <c r="F28" s="278" t="str">
        <f>PHONETIC(E28)</f>
        <v/>
      </c>
      <c r="G28" s="278"/>
    </row>
    <row r="29" spans="1:7" ht="18.75" customHeight="1">
      <c r="B29" s="25">
        <v>2</v>
      </c>
      <c r="C29" s="278"/>
      <c r="D29" s="278"/>
      <c r="E29" s="278"/>
      <c r="F29" s="278" t="str">
        <f t="shared" ref="F29:F37" si="0">PHONETIC(E29)</f>
        <v/>
      </c>
      <c r="G29" s="278"/>
    </row>
    <row r="30" spans="1:7" ht="18.75" customHeight="1">
      <c r="B30" s="25">
        <v>3</v>
      </c>
      <c r="C30" s="278"/>
      <c r="D30" s="278"/>
      <c r="E30" s="278"/>
      <c r="F30" s="278" t="str">
        <f t="shared" si="0"/>
        <v/>
      </c>
      <c r="G30" s="278"/>
    </row>
    <row r="31" spans="1:7" ht="18.75" customHeight="1">
      <c r="B31" s="25">
        <v>4</v>
      </c>
      <c r="C31" s="278"/>
      <c r="D31" s="278"/>
      <c r="E31" s="278"/>
      <c r="F31" s="278" t="str">
        <f t="shared" si="0"/>
        <v/>
      </c>
      <c r="G31" s="278"/>
    </row>
    <row r="32" spans="1:7" ht="18.75" customHeight="1">
      <c r="B32" s="25">
        <v>5</v>
      </c>
      <c r="C32" s="278"/>
      <c r="D32" s="278"/>
      <c r="E32" s="278"/>
      <c r="F32" s="278" t="str">
        <f t="shared" si="0"/>
        <v/>
      </c>
      <c r="G32" s="278"/>
    </row>
    <row r="33" spans="1:10" ht="18.75" customHeight="1">
      <c r="B33" s="25">
        <v>6</v>
      </c>
      <c r="C33" s="278"/>
      <c r="D33" s="278"/>
      <c r="E33" s="278"/>
      <c r="F33" s="278" t="str">
        <f t="shared" si="0"/>
        <v/>
      </c>
      <c r="G33" s="278"/>
    </row>
    <row r="34" spans="1:10" ht="18.75" customHeight="1">
      <c r="B34" s="25">
        <v>7</v>
      </c>
      <c r="C34" s="278"/>
      <c r="D34" s="278"/>
      <c r="E34" s="278"/>
      <c r="F34" s="278" t="str">
        <f t="shared" si="0"/>
        <v/>
      </c>
      <c r="G34" s="278"/>
    </row>
    <row r="35" spans="1:10" ht="18.75" customHeight="1">
      <c r="B35" s="25">
        <v>8</v>
      </c>
      <c r="C35" s="278"/>
      <c r="D35" s="278"/>
      <c r="E35" s="278"/>
      <c r="F35" s="278" t="str">
        <f t="shared" si="0"/>
        <v/>
      </c>
      <c r="G35" s="278"/>
    </row>
    <row r="36" spans="1:10" ht="18.75" customHeight="1">
      <c r="B36" s="25">
        <v>9</v>
      </c>
      <c r="C36" s="278"/>
      <c r="D36" s="278"/>
      <c r="E36" s="278"/>
      <c r="F36" s="278" t="str">
        <f t="shared" si="0"/>
        <v/>
      </c>
      <c r="G36" s="278"/>
    </row>
    <row r="37" spans="1:10" ht="18.75" customHeight="1">
      <c r="B37" s="25">
        <v>10</v>
      </c>
      <c r="C37" s="278"/>
      <c r="D37" s="278"/>
      <c r="E37" s="278"/>
      <c r="F37" s="278" t="str">
        <f t="shared" si="0"/>
        <v/>
      </c>
      <c r="G37" s="278"/>
    </row>
    <row r="38" spans="1:10" ht="18.75" customHeight="1">
      <c r="B38" s="20" t="s">
        <v>415</v>
      </c>
    </row>
    <row r="39" spans="1:10" ht="18.75" customHeight="1"/>
    <row r="40" spans="1:10" ht="18.75" customHeight="1">
      <c r="A40" s="20">
        <v>5</v>
      </c>
      <c r="B40" s="20" t="s">
        <v>47</v>
      </c>
      <c r="J40" s="20">
        <v>1</v>
      </c>
    </row>
    <row r="41" spans="1:10" ht="18.75" customHeight="1">
      <c r="B41" s="25" t="s">
        <v>17</v>
      </c>
      <c r="C41" s="508" t="s">
        <v>48</v>
      </c>
      <c r="D41" s="508"/>
      <c r="E41" s="25" t="s">
        <v>49</v>
      </c>
      <c r="F41" s="25" t="s">
        <v>50</v>
      </c>
      <c r="J41" s="20">
        <v>2</v>
      </c>
    </row>
    <row r="42" spans="1:10" ht="18.75" customHeight="1">
      <c r="B42" s="25">
        <v>1</v>
      </c>
      <c r="C42" s="509" t="s">
        <v>385</v>
      </c>
      <c r="D42" s="509"/>
      <c r="E42" s="163">
        <v>1</v>
      </c>
      <c r="F42" s="162"/>
      <c r="J42" s="20">
        <v>3</v>
      </c>
    </row>
    <row r="43" spans="1:10" ht="18.75" customHeight="1">
      <c r="B43" s="25">
        <v>2</v>
      </c>
      <c r="C43" s="509" t="s">
        <v>51</v>
      </c>
      <c r="D43" s="509"/>
      <c r="E43" s="162"/>
      <c r="F43" s="162" t="s">
        <v>52</v>
      </c>
      <c r="J43" s="20" t="s">
        <v>292</v>
      </c>
    </row>
    <row r="44" spans="1:10" ht="18.75" customHeight="1">
      <c r="B44" s="25">
        <v>3</v>
      </c>
      <c r="C44" s="509" t="s">
        <v>64</v>
      </c>
      <c r="D44" s="509"/>
      <c r="E44" s="162"/>
      <c r="F44" s="162" t="s">
        <v>52</v>
      </c>
      <c r="J44" s="20" t="s">
        <v>293</v>
      </c>
    </row>
    <row r="45" spans="1:10" ht="18.75" customHeight="1">
      <c r="B45" s="25">
        <v>4</v>
      </c>
      <c r="C45" s="510" t="s">
        <v>297</v>
      </c>
      <c r="D45" s="511"/>
      <c r="E45" s="285"/>
      <c r="F45" s="162" t="s">
        <v>52</v>
      </c>
      <c r="G45" s="20" t="s">
        <v>514</v>
      </c>
      <c r="J45" s="20" t="s">
        <v>294</v>
      </c>
    </row>
    <row r="46" spans="1:10" ht="18.75" customHeight="1">
      <c r="B46" s="25">
        <v>5</v>
      </c>
      <c r="C46" s="509" t="s">
        <v>68</v>
      </c>
      <c r="D46" s="509"/>
      <c r="E46" s="162"/>
      <c r="F46" s="162"/>
    </row>
    <row r="47" spans="1:10" ht="18.75" customHeight="1">
      <c r="B47" s="20" t="s">
        <v>301</v>
      </c>
    </row>
    <row r="48" spans="1:10" ht="18.75" customHeight="1"/>
    <row r="49" spans="1:8" ht="18.75" customHeight="1">
      <c r="A49" s="20">
        <v>6</v>
      </c>
      <c r="B49" s="20" t="s">
        <v>53</v>
      </c>
    </row>
    <row r="50" spans="1:8" ht="18.75" customHeight="1">
      <c r="B50" s="128" t="s">
        <v>519</v>
      </c>
    </row>
    <row r="51" spans="1:8" ht="18.75" customHeight="1">
      <c r="B51" s="533"/>
      <c r="C51" s="534"/>
    </row>
    <row r="52" spans="1:8" ht="18.75" customHeight="1"/>
    <row r="53" spans="1:8" ht="18.75" customHeight="1">
      <c r="A53" s="20">
        <v>7</v>
      </c>
      <c r="B53" s="20" t="s">
        <v>54</v>
      </c>
    </row>
    <row r="54" spans="1:8" ht="18.75" customHeight="1">
      <c r="B54" s="25" t="s">
        <v>17</v>
      </c>
      <c r="C54" s="508" t="s">
        <v>55</v>
      </c>
      <c r="D54" s="508"/>
      <c r="E54" s="508" t="s">
        <v>56</v>
      </c>
      <c r="F54" s="508"/>
      <c r="G54" s="25" t="s">
        <v>57</v>
      </c>
    </row>
    <row r="55" spans="1:8" ht="18.75" customHeight="1">
      <c r="B55" s="25">
        <v>1</v>
      </c>
      <c r="C55" s="302"/>
      <c r="D55" s="302"/>
      <c r="E55" s="302"/>
      <c r="F55" s="302"/>
      <c r="G55" s="87"/>
    </row>
    <row r="56" spans="1:8" ht="18.75" customHeight="1">
      <c r="B56" s="25">
        <v>2</v>
      </c>
      <c r="C56" s="302"/>
      <c r="D56" s="302"/>
      <c r="E56" s="302"/>
      <c r="F56" s="302"/>
      <c r="G56" s="87"/>
    </row>
    <row r="57" spans="1:8" ht="18.75" customHeight="1">
      <c r="B57" s="25">
        <v>3</v>
      </c>
      <c r="C57" s="302"/>
      <c r="D57" s="302"/>
      <c r="E57" s="302"/>
      <c r="F57" s="302"/>
      <c r="G57" s="87"/>
    </row>
    <row r="58" spans="1:8" ht="18.75" customHeight="1"/>
    <row r="59" spans="1:8" ht="18.75" customHeight="1">
      <c r="A59" s="20" t="s">
        <v>58</v>
      </c>
    </row>
    <row r="60" spans="1:8" ht="18.75" customHeight="1">
      <c r="B60" s="507" t="s">
        <v>59</v>
      </c>
      <c r="C60" s="507"/>
      <c r="D60" s="507"/>
      <c r="E60" s="507"/>
      <c r="F60" s="507"/>
      <c r="G60" s="507"/>
    </row>
    <row r="61" spans="1:8" ht="18.75" customHeight="1">
      <c r="B61" s="507" t="s">
        <v>60</v>
      </c>
      <c r="C61" s="507"/>
      <c r="D61" s="507"/>
      <c r="E61" s="507"/>
      <c r="F61" s="507"/>
      <c r="G61" s="507"/>
    </row>
    <row r="62" spans="1:8" ht="18.75" customHeight="1">
      <c r="B62" s="507" t="s">
        <v>426</v>
      </c>
      <c r="C62" s="507"/>
      <c r="D62" s="507"/>
      <c r="E62" s="507"/>
      <c r="F62" s="507"/>
      <c r="G62" s="507"/>
      <c r="H62" s="507"/>
    </row>
    <row r="63" spans="1:8">
      <c r="B63" s="507"/>
      <c r="C63" s="507"/>
      <c r="D63" s="507"/>
      <c r="E63" s="507"/>
      <c r="F63" s="507"/>
      <c r="G63" s="507"/>
    </row>
  </sheetData>
  <customSheetViews>
    <customSheetView guid="{7FB0AFFB-120C-44F6-AE2F-B98FECB987FB}" scale="75" showPageBreaks="1" fitToPage="1" printArea="1" hiddenColumns="1" view="pageBreakPreview" topLeftCell="A25">
      <selection activeCell="C90" sqref="C90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1"/>
      <headerFooter alignWithMargins="0"/>
    </customSheetView>
    <customSheetView guid="{780F8241-B9EF-4977-BFA6-69BAC3A67436}" scale="75" showPageBreaks="1" fitToPage="1" printArea="1" hiddenColumns="1" view="pageBreakPreview" topLeftCell="A46">
      <selection activeCell="C90" sqref="C90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2"/>
      <headerFooter alignWithMargins="0"/>
    </customSheetView>
    <customSheetView guid="{A3F790B1-952B-48DD-9D6D-E7E0D31580FB}" scale="75" showPageBreaks="1" fitToPage="1" printArea="1" hiddenColumns="1" view="pageBreakPreview">
      <selection activeCell="A4" sqref="A4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3"/>
      <headerFooter alignWithMargins="0"/>
    </customSheetView>
    <customSheetView guid="{BF811D15-25F5-4C8E-B099-D0CDA2479563}" scale="75" showPageBreaks="1" fitToPage="1" printArea="1" hiddenColumns="1" view="pageBreakPreview">
      <selection activeCell="A4" sqref="A4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4"/>
      <headerFooter alignWithMargins="0"/>
    </customSheetView>
    <customSheetView guid="{029DB359-2AC5-459B-8994-303CD8A084F6}" scale="75" showPageBreaks="1" fitToPage="1" printArea="1" hiddenColumns="1" view="pageBreakPreview" topLeftCell="A25">
      <selection activeCell="C90" sqref="C90"/>
      <pageMargins left="0.98425196850393704" right="0.98425196850393704" top="0.78740157480314965" bottom="0.78740157480314965" header="0.51181102362204722" footer="0.51181102362204722"/>
      <pageSetup paperSize="9" scale="61" orientation="portrait" useFirstPageNumber="1" r:id="rId5"/>
      <headerFooter alignWithMargins="0"/>
    </customSheetView>
  </customSheetViews>
  <mergeCells count="44">
    <mergeCell ref="B60:G60"/>
    <mergeCell ref="B61:G61"/>
    <mergeCell ref="B63:G63"/>
    <mergeCell ref="C54:D54"/>
    <mergeCell ref="E54:F54"/>
    <mergeCell ref="C55:D55"/>
    <mergeCell ref="E55:F55"/>
    <mergeCell ref="C56:D56"/>
    <mergeCell ref="E56:F56"/>
    <mergeCell ref="C57:D57"/>
    <mergeCell ref="E57:F57"/>
    <mergeCell ref="B62:H62"/>
    <mergeCell ref="B51:C51"/>
    <mergeCell ref="D19:F19"/>
    <mergeCell ref="C23:G23"/>
    <mergeCell ref="C24:G24"/>
    <mergeCell ref="C41:D41"/>
    <mergeCell ref="C42:D42"/>
    <mergeCell ref="C43:D43"/>
    <mergeCell ref="C44:D44"/>
    <mergeCell ref="C46:D46"/>
    <mergeCell ref="C45:D45"/>
    <mergeCell ref="D12:F12"/>
    <mergeCell ref="B13:C13"/>
    <mergeCell ref="D13:F13"/>
    <mergeCell ref="D18:F18"/>
    <mergeCell ref="B18:C19"/>
    <mergeCell ref="B12:C12"/>
    <mergeCell ref="B14:C14"/>
    <mergeCell ref="D14:F14"/>
    <mergeCell ref="B11:C11"/>
    <mergeCell ref="D11:F11"/>
    <mergeCell ref="B7:C7"/>
    <mergeCell ref="D7:F7"/>
    <mergeCell ref="B8:C8"/>
    <mergeCell ref="D8:F8"/>
    <mergeCell ref="B9:B10"/>
    <mergeCell ref="D9:F9"/>
    <mergeCell ref="D10:F10"/>
    <mergeCell ref="A1:B1"/>
    <mergeCell ref="C1:F1"/>
    <mergeCell ref="B6:C6"/>
    <mergeCell ref="D6:F6"/>
    <mergeCell ref="A3:H3"/>
  </mergeCells>
  <phoneticPr fontId="3" type="Hiragana"/>
  <dataValidations count="5">
    <dataValidation type="list" allowBlank="1" showInputMessage="1" showErrorMessage="1" sqref="G28:G37" xr:uid="{00000000-0002-0000-0500-000000000000}">
      <formula1>"発表者,指示者,補助者,スポットライト係,その他"</formula1>
    </dataValidation>
    <dataValidation type="list" allowBlank="1" showInputMessage="1" showErrorMessage="1" sqref="E43" xr:uid="{00000000-0002-0000-0500-000001000000}">
      <formula1>$J$40:$J$41</formula1>
    </dataValidation>
    <dataValidation type="list" allowBlank="1" showInputMessage="1" showErrorMessage="1" sqref="E44" xr:uid="{00000000-0002-0000-0500-000002000000}">
      <formula1>$J$43:$J$44</formula1>
    </dataValidation>
    <dataValidation type="list" allowBlank="1" showInputMessage="1" showErrorMessage="1" sqref="B51:C51" xr:uid="{00000000-0002-0000-0500-000003000000}">
      <formula1>$J$45</formula1>
    </dataValidation>
    <dataValidation type="list" allowBlank="1" showInputMessage="1" showErrorMessage="1" sqref="E45" xr:uid="{00000000-0002-0000-0500-000004000000}">
      <formula1>$J$40:$J$42</formula1>
    </dataValidation>
  </dataValidations>
  <pageMargins left="0.98425196850393704" right="0.98425196850393704" top="0.78740157480314965" bottom="0.78740157480314965" header="0.51181102362204722" footer="0.51181102362204722"/>
  <pageSetup paperSize="9" scale="69" orientation="portrait" useFirstPageNumber="1" r:id="rId6"/>
  <headerFooter alignWithMargins="0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F0"/>
    <pageSetUpPr fitToPage="1"/>
  </sheetPr>
  <dimension ref="A1:J63"/>
  <sheetViews>
    <sheetView showGridLines="0" showZeros="0" view="pageBreakPreview" topLeftCell="A28" zoomScale="75" zoomScaleNormal="100" zoomScaleSheetLayoutView="100" workbookViewId="0">
      <selection activeCell="G47" sqref="G47"/>
    </sheetView>
  </sheetViews>
  <sheetFormatPr defaultColWidth="9" defaultRowHeight="13.5"/>
  <cols>
    <col min="1" max="1" width="3.875" style="44" customWidth="1"/>
    <col min="2" max="2" width="7.375" style="44" customWidth="1"/>
    <col min="3" max="3" width="17.125" style="44" customWidth="1"/>
    <col min="4" max="4" width="5.625" style="44" customWidth="1"/>
    <col min="5" max="6" width="17.25" style="44" customWidth="1"/>
    <col min="7" max="7" width="45" style="44" customWidth="1"/>
    <col min="8" max="8" width="5" style="44" customWidth="1"/>
    <col min="9" max="9" width="9" style="44"/>
    <col min="10" max="10" width="9" style="44" hidden="1" customWidth="1"/>
    <col min="11" max="16384" width="9" style="44"/>
  </cols>
  <sheetData>
    <row r="1" spans="1:8">
      <c r="A1" s="535" t="s">
        <v>443</v>
      </c>
      <c r="B1" s="535"/>
      <c r="C1" s="507"/>
      <c r="D1" s="507"/>
      <c r="E1" s="507"/>
      <c r="F1" s="507"/>
      <c r="G1" s="46" t="str">
        <f>D7</f>
        <v/>
      </c>
    </row>
    <row r="3" spans="1:8" ht="18.75" customHeight="1">
      <c r="A3" s="527" t="str">
        <f>'様式3-Ⅰプロ「Ⅰ類」'!A3:G3</f>
        <v>第７３回関東地区学校農業クラブ連盟大会令和４年度茨城大会　プロジェクト発表会　参加申込書</v>
      </c>
      <c r="B3" s="527"/>
      <c r="C3" s="527"/>
      <c r="D3" s="527"/>
      <c r="E3" s="527"/>
      <c r="F3" s="527"/>
      <c r="G3" s="527"/>
      <c r="H3" s="527"/>
    </row>
    <row r="4" spans="1:8" ht="18.75" customHeight="1"/>
    <row r="5" spans="1:8" ht="18.75" customHeight="1">
      <c r="A5" s="44">
        <v>1</v>
      </c>
      <c r="B5" s="44" t="s">
        <v>37</v>
      </c>
    </row>
    <row r="6" spans="1:8" ht="18.75" customHeight="1">
      <c r="B6" s="516" t="s">
        <v>8</v>
      </c>
      <c r="C6" s="517"/>
      <c r="D6" s="345" t="str">
        <f>IF(様式１!C4="","",様式１!C4)</f>
        <v/>
      </c>
      <c r="E6" s="345"/>
      <c r="F6" s="345"/>
    </row>
    <row r="7" spans="1:8" ht="18.75" customHeight="1">
      <c r="B7" s="516" t="s">
        <v>9</v>
      </c>
      <c r="C7" s="517"/>
      <c r="D7" s="515" t="str">
        <f>IF(様式１!C5="","",様式１!C5)</f>
        <v/>
      </c>
      <c r="E7" s="515"/>
      <c r="F7" s="515"/>
    </row>
    <row r="8" spans="1:8" ht="18.75" customHeight="1">
      <c r="B8" s="516" t="s">
        <v>11</v>
      </c>
      <c r="C8" s="517"/>
      <c r="D8" s="515" t="str">
        <f>IF(様式１!C6="","",様式１!C6)</f>
        <v/>
      </c>
      <c r="E8" s="515"/>
      <c r="F8" s="515"/>
    </row>
    <row r="9" spans="1:8" ht="18.75" customHeight="1">
      <c r="B9" s="528" t="s">
        <v>38</v>
      </c>
      <c r="C9" s="22" t="s">
        <v>314</v>
      </c>
      <c r="D9" s="515" t="str">
        <f>IF(様式１!C7="","",様式１!C7)</f>
        <v/>
      </c>
      <c r="E9" s="515"/>
      <c r="F9" s="515"/>
    </row>
    <row r="10" spans="1:8" ht="18.75" customHeight="1">
      <c r="B10" s="529"/>
      <c r="C10" s="22" t="s">
        <v>13</v>
      </c>
      <c r="D10" s="515" t="str">
        <f>IF(様式１!C8="","",様式１!C8)</f>
        <v/>
      </c>
      <c r="E10" s="515"/>
      <c r="F10" s="515"/>
    </row>
    <row r="11" spans="1:8" ht="18.75" customHeight="1">
      <c r="B11" s="516" t="s">
        <v>15</v>
      </c>
      <c r="C11" s="517"/>
      <c r="D11" s="515" t="str">
        <f>IF(様式１!C9="","",様式１!C9)</f>
        <v/>
      </c>
      <c r="E11" s="515"/>
      <c r="F11" s="515"/>
    </row>
    <row r="12" spans="1:8" ht="18.75" customHeight="1">
      <c r="B12" s="516" t="s">
        <v>16</v>
      </c>
      <c r="C12" s="517"/>
      <c r="D12" s="515" t="str">
        <f>IF(様式１!C10="","",様式１!C10)</f>
        <v/>
      </c>
      <c r="E12" s="515"/>
      <c r="F12" s="515"/>
    </row>
    <row r="13" spans="1:8" ht="18.75" customHeight="1">
      <c r="B13" s="516" t="s">
        <v>36</v>
      </c>
      <c r="C13" s="517"/>
      <c r="D13" s="518">
        <f>様式１!C11</f>
        <v>0</v>
      </c>
      <c r="E13" s="518"/>
      <c r="F13" s="518"/>
    </row>
    <row r="14" spans="1:8" s="156" customFormat="1" ht="18.75" customHeight="1">
      <c r="B14" s="516" t="s">
        <v>378</v>
      </c>
      <c r="C14" s="517"/>
      <c r="D14" s="530">
        <f>様式１!C12</f>
        <v>0</v>
      </c>
      <c r="E14" s="531"/>
      <c r="F14" s="532"/>
    </row>
    <row r="15" spans="1:8" ht="18.75" customHeight="1"/>
    <row r="16" spans="1:8" ht="18.75" customHeight="1">
      <c r="A16" s="44">
        <v>2</v>
      </c>
      <c r="B16" s="44" t="s">
        <v>39</v>
      </c>
    </row>
    <row r="17" spans="1:7" ht="18.75" customHeight="1">
      <c r="B17" s="21"/>
    </row>
    <row r="18" spans="1:7" ht="18.75" customHeight="1">
      <c r="B18" s="519" t="s">
        <v>285</v>
      </c>
      <c r="C18" s="520"/>
      <c r="D18" s="508" t="s">
        <v>328</v>
      </c>
      <c r="E18" s="508"/>
      <c r="F18" s="508"/>
    </row>
    <row r="19" spans="1:7" ht="18.75" customHeight="1">
      <c r="B19" s="521"/>
      <c r="C19" s="522"/>
      <c r="D19" s="523" t="s">
        <v>322</v>
      </c>
      <c r="E19" s="523"/>
      <c r="F19" s="523"/>
    </row>
    <row r="20" spans="1:7" ht="18.75" customHeight="1"/>
    <row r="21" spans="1:7" ht="18.75" customHeight="1">
      <c r="A21" s="44">
        <v>3</v>
      </c>
      <c r="B21" s="44" t="s">
        <v>40</v>
      </c>
    </row>
    <row r="22" spans="1:7" ht="18.75" customHeight="1">
      <c r="A22" s="21"/>
      <c r="B22" s="21" t="s">
        <v>67</v>
      </c>
    </row>
    <row r="23" spans="1:7" ht="18.75" customHeight="1">
      <c r="B23" s="47" t="s">
        <v>66</v>
      </c>
      <c r="C23" s="302"/>
      <c r="D23" s="302"/>
      <c r="E23" s="302"/>
      <c r="F23" s="302"/>
      <c r="G23" s="302"/>
    </row>
    <row r="24" spans="1:7" ht="37.5" customHeight="1">
      <c r="B24" s="25" t="s">
        <v>41</v>
      </c>
      <c r="C24" s="302"/>
      <c r="D24" s="302"/>
      <c r="E24" s="302"/>
      <c r="F24" s="302"/>
      <c r="G24" s="302"/>
    </row>
    <row r="25" spans="1:7" ht="18.75" customHeight="1"/>
    <row r="26" spans="1:7" ht="18.75" customHeight="1">
      <c r="A26" s="44">
        <v>4</v>
      </c>
      <c r="B26" s="44" t="s">
        <v>42</v>
      </c>
    </row>
    <row r="27" spans="1:7" ht="18.75" customHeight="1">
      <c r="B27" s="25" t="s">
        <v>43</v>
      </c>
      <c r="C27" s="25" t="s">
        <v>44</v>
      </c>
      <c r="D27" s="25" t="s">
        <v>45</v>
      </c>
      <c r="E27" s="25" t="s">
        <v>13</v>
      </c>
      <c r="F27" s="25" t="s">
        <v>63</v>
      </c>
      <c r="G27" s="25" t="s">
        <v>46</v>
      </c>
    </row>
    <row r="28" spans="1:7" ht="18.75" customHeight="1">
      <c r="B28" s="25">
        <v>1</v>
      </c>
      <c r="C28" s="278"/>
      <c r="D28" s="278"/>
      <c r="E28" s="278"/>
      <c r="F28" s="278"/>
      <c r="G28" s="278"/>
    </row>
    <row r="29" spans="1:7" ht="18.75" customHeight="1">
      <c r="B29" s="25">
        <v>2</v>
      </c>
      <c r="C29" s="278"/>
      <c r="D29" s="278"/>
      <c r="E29" s="278"/>
      <c r="F29" s="278" t="str">
        <f t="shared" ref="F29:F37" si="0">PHONETIC(E29)</f>
        <v/>
      </c>
      <c r="G29" s="278"/>
    </row>
    <row r="30" spans="1:7" ht="18.75" customHeight="1">
      <c r="B30" s="25">
        <v>3</v>
      </c>
      <c r="C30" s="278"/>
      <c r="D30" s="278"/>
      <c r="E30" s="278"/>
      <c r="F30" s="278" t="str">
        <f t="shared" si="0"/>
        <v/>
      </c>
      <c r="G30" s="278"/>
    </row>
    <row r="31" spans="1:7" ht="18.75" customHeight="1">
      <c r="B31" s="25">
        <v>4</v>
      </c>
      <c r="C31" s="278"/>
      <c r="D31" s="278"/>
      <c r="E31" s="278"/>
      <c r="F31" s="278" t="str">
        <f t="shared" si="0"/>
        <v/>
      </c>
      <c r="G31" s="278"/>
    </row>
    <row r="32" spans="1:7" ht="18.75" customHeight="1">
      <c r="B32" s="25">
        <v>5</v>
      </c>
      <c r="C32" s="278"/>
      <c r="D32" s="278"/>
      <c r="E32" s="278"/>
      <c r="F32" s="278" t="str">
        <f t="shared" si="0"/>
        <v/>
      </c>
      <c r="G32" s="278"/>
    </row>
    <row r="33" spans="1:10" ht="18.75" customHeight="1">
      <c r="B33" s="25">
        <v>6</v>
      </c>
      <c r="C33" s="278"/>
      <c r="D33" s="278"/>
      <c r="E33" s="278"/>
      <c r="F33" s="278" t="str">
        <f t="shared" si="0"/>
        <v/>
      </c>
      <c r="G33" s="278"/>
    </row>
    <row r="34" spans="1:10" ht="18.75" customHeight="1">
      <c r="B34" s="25">
        <v>7</v>
      </c>
      <c r="C34" s="278"/>
      <c r="D34" s="278"/>
      <c r="E34" s="278"/>
      <c r="F34" s="278" t="str">
        <f t="shared" si="0"/>
        <v/>
      </c>
      <c r="G34" s="278"/>
    </row>
    <row r="35" spans="1:10" ht="18.75" customHeight="1">
      <c r="B35" s="25">
        <v>8</v>
      </c>
      <c r="C35" s="278"/>
      <c r="D35" s="278"/>
      <c r="E35" s="278"/>
      <c r="F35" s="278" t="str">
        <f t="shared" si="0"/>
        <v/>
      </c>
      <c r="G35" s="278"/>
    </row>
    <row r="36" spans="1:10" ht="18.75" customHeight="1">
      <c r="B36" s="25">
        <v>9</v>
      </c>
      <c r="C36" s="278"/>
      <c r="D36" s="278"/>
      <c r="E36" s="278"/>
      <c r="F36" s="278" t="str">
        <f t="shared" si="0"/>
        <v/>
      </c>
      <c r="G36" s="278"/>
    </row>
    <row r="37" spans="1:10" ht="18.75" customHeight="1">
      <c r="B37" s="25">
        <v>10</v>
      </c>
      <c r="C37" s="278"/>
      <c r="D37" s="278"/>
      <c r="E37" s="278"/>
      <c r="F37" s="278" t="str">
        <f t="shared" si="0"/>
        <v/>
      </c>
      <c r="G37" s="278"/>
    </row>
    <row r="38" spans="1:10" ht="18.75" customHeight="1">
      <c r="B38" s="21" t="s">
        <v>415</v>
      </c>
    </row>
    <row r="39" spans="1:10" ht="18.75" customHeight="1"/>
    <row r="40" spans="1:10" ht="18.75" customHeight="1">
      <c r="A40" s="44">
        <v>5</v>
      </c>
      <c r="B40" s="21" t="s">
        <v>47</v>
      </c>
      <c r="J40" s="44">
        <v>1</v>
      </c>
    </row>
    <row r="41" spans="1:10" ht="18.75" customHeight="1">
      <c r="B41" s="25" t="s">
        <v>17</v>
      </c>
      <c r="C41" s="508" t="s">
        <v>48</v>
      </c>
      <c r="D41" s="508"/>
      <c r="E41" s="25" t="s">
        <v>49</v>
      </c>
      <c r="F41" s="25" t="s">
        <v>50</v>
      </c>
      <c r="J41" s="44">
        <v>2</v>
      </c>
    </row>
    <row r="42" spans="1:10" ht="18.75" customHeight="1">
      <c r="B42" s="25">
        <v>1</v>
      </c>
      <c r="C42" s="536" t="s">
        <v>385</v>
      </c>
      <c r="D42" s="536"/>
      <c r="E42" s="163">
        <v>1</v>
      </c>
      <c r="F42" s="162"/>
      <c r="J42" s="44">
        <v>3</v>
      </c>
    </row>
    <row r="43" spans="1:10" ht="18.75" customHeight="1">
      <c r="B43" s="25">
        <v>2</v>
      </c>
      <c r="C43" s="536" t="s">
        <v>51</v>
      </c>
      <c r="D43" s="536"/>
      <c r="E43" s="162"/>
      <c r="F43" s="162" t="s">
        <v>52</v>
      </c>
      <c r="J43" s="44" t="s">
        <v>292</v>
      </c>
    </row>
    <row r="44" spans="1:10" ht="18.75" customHeight="1">
      <c r="B44" s="25">
        <v>3</v>
      </c>
      <c r="C44" s="536" t="s">
        <v>64</v>
      </c>
      <c r="D44" s="536"/>
      <c r="E44" s="162"/>
      <c r="F44" s="162" t="s">
        <v>52</v>
      </c>
      <c r="J44" s="44" t="s">
        <v>293</v>
      </c>
    </row>
    <row r="45" spans="1:10" ht="18.75" customHeight="1">
      <c r="B45" s="25">
        <v>4</v>
      </c>
      <c r="C45" s="537" t="s">
        <v>297</v>
      </c>
      <c r="D45" s="538"/>
      <c r="E45" s="285"/>
      <c r="F45" s="162" t="s">
        <v>52</v>
      </c>
      <c r="G45" s="284" t="s">
        <v>520</v>
      </c>
      <c r="J45" s="44" t="s">
        <v>294</v>
      </c>
    </row>
    <row r="46" spans="1:10" ht="18.75" customHeight="1">
      <c r="B46" s="25">
        <v>5</v>
      </c>
      <c r="C46" s="536" t="s">
        <v>68</v>
      </c>
      <c r="D46" s="536"/>
      <c r="E46" s="162"/>
      <c r="F46" s="162"/>
    </row>
    <row r="47" spans="1:10" ht="18.75" customHeight="1">
      <c r="B47" s="21" t="s">
        <v>301</v>
      </c>
    </row>
    <row r="48" spans="1:10" ht="18.75" customHeight="1"/>
    <row r="49" spans="1:7" ht="18.75" customHeight="1">
      <c r="A49" s="44">
        <v>6</v>
      </c>
      <c r="B49" s="507" t="s">
        <v>53</v>
      </c>
      <c r="C49" s="507"/>
      <c r="D49" s="507"/>
      <c r="E49" s="507"/>
      <c r="F49" s="507"/>
    </row>
    <row r="50" spans="1:7" ht="18.75" customHeight="1">
      <c r="B50" s="20" t="s">
        <v>427</v>
      </c>
      <c r="C50" s="27"/>
      <c r="D50" s="27"/>
      <c r="E50" s="27"/>
      <c r="F50" s="27"/>
    </row>
    <row r="51" spans="1:7" ht="18.75" customHeight="1">
      <c r="B51" s="302"/>
      <c r="C51" s="302"/>
    </row>
    <row r="52" spans="1:7" ht="18.75" customHeight="1"/>
    <row r="53" spans="1:7" ht="18.75" customHeight="1">
      <c r="A53" s="44">
        <v>7</v>
      </c>
      <c r="B53" s="539" t="s">
        <v>54</v>
      </c>
      <c r="C53" s="539"/>
      <c r="D53" s="539"/>
      <c r="E53" s="539"/>
      <c r="F53" s="539"/>
      <c r="G53" s="539"/>
    </row>
    <row r="54" spans="1:7" ht="18.75" customHeight="1">
      <c r="B54" s="25" t="s">
        <v>17</v>
      </c>
      <c r="C54" s="508" t="s">
        <v>55</v>
      </c>
      <c r="D54" s="508"/>
      <c r="E54" s="508" t="s">
        <v>56</v>
      </c>
      <c r="F54" s="508"/>
      <c r="G54" s="25" t="s">
        <v>57</v>
      </c>
    </row>
    <row r="55" spans="1:7" ht="18.75" customHeight="1">
      <c r="B55" s="25">
        <v>1</v>
      </c>
      <c r="C55" s="302"/>
      <c r="D55" s="302"/>
      <c r="E55" s="302"/>
      <c r="F55" s="302"/>
      <c r="G55" s="87"/>
    </row>
    <row r="56" spans="1:7" ht="18.75" customHeight="1">
      <c r="B56" s="25">
        <v>2</v>
      </c>
      <c r="C56" s="302"/>
      <c r="D56" s="302"/>
      <c r="E56" s="302"/>
      <c r="F56" s="302"/>
      <c r="G56" s="87"/>
    </row>
    <row r="57" spans="1:7" ht="18.75" customHeight="1">
      <c r="B57" s="25">
        <v>3</v>
      </c>
      <c r="C57" s="302"/>
      <c r="D57" s="302"/>
      <c r="E57" s="302"/>
      <c r="F57" s="302"/>
      <c r="G57" s="87"/>
    </row>
    <row r="58" spans="1:7" ht="18.75" customHeight="1"/>
    <row r="59" spans="1:7" ht="18.75" customHeight="1">
      <c r="A59" s="44" t="s">
        <v>58</v>
      </c>
    </row>
    <row r="60" spans="1:7" ht="18.75" customHeight="1">
      <c r="B60" s="507" t="s">
        <v>59</v>
      </c>
      <c r="C60" s="507"/>
      <c r="D60" s="507"/>
      <c r="E60" s="507"/>
      <c r="F60" s="507"/>
      <c r="G60" s="507"/>
    </row>
    <row r="61" spans="1:7" ht="18.75" customHeight="1">
      <c r="B61" s="507" t="s">
        <v>60</v>
      </c>
      <c r="C61" s="507"/>
      <c r="D61" s="507"/>
      <c r="E61" s="507"/>
      <c r="F61" s="507"/>
      <c r="G61" s="507"/>
    </row>
    <row r="62" spans="1:7" ht="18.75" customHeight="1">
      <c r="B62" s="507" t="s">
        <v>426</v>
      </c>
      <c r="C62" s="507"/>
      <c r="D62" s="507"/>
      <c r="E62" s="507"/>
      <c r="F62" s="507"/>
      <c r="G62" s="507"/>
    </row>
    <row r="63" spans="1:7">
      <c r="B63" s="535"/>
      <c r="C63" s="535"/>
      <c r="D63" s="535"/>
      <c r="E63" s="535"/>
      <c r="F63" s="535"/>
      <c r="G63" s="535"/>
    </row>
  </sheetData>
  <customSheetViews>
    <customSheetView guid="{7FB0AFFB-120C-44F6-AE2F-B98FECB987FB}" scale="75" showPageBreaks="1" fitToPage="1" printArea="1" hiddenColumns="1" view="pageBreakPreview">
      <selection activeCell="C90" sqref="C90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1"/>
      <headerFooter alignWithMargins="0"/>
    </customSheetView>
    <customSheetView guid="{780F8241-B9EF-4977-BFA6-69BAC3A67436}" scale="75" showPageBreaks="1" fitToPage="1" printArea="1" hiddenColumns="1" view="pageBreakPreview">
      <selection activeCell="C90" sqref="C90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2"/>
      <headerFooter alignWithMargins="0"/>
    </customSheetView>
    <customSheetView guid="{A3F790B1-952B-48DD-9D6D-E7E0D31580FB}" scale="75" showPageBreaks="1" fitToPage="1" printArea="1" hiddenColumns="1" view="pageBreakPreview">
      <selection activeCell="A4" sqref="A4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3"/>
      <headerFooter alignWithMargins="0"/>
    </customSheetView>
    <customSheetView guid="{BF811D15-25F5-4C8E-B099-D0CDA2479563}" scale="75" showPageBreaks="1" fitToPage="1" printArea="1" hiddenColumns="1" view="pageBreakPreview">
      <selection activeCell="A4" sqref="A4"/>
      <pageMargins left="0.98425196850393704" right="0.98425196850393704" top="0.78740157480314965" bottom="0.78740157480314965" header="0.51181102362204722" footer="0.51181102362204722"/>
      <pageSetup paperSize="9" scale="63" orientation="portrait" useFirstPageNumber="1" r:id="rId4"/>
      <headerFooter alignWithMargins="0"/>
    </customSheetView>
    <customSheetView guid="{029DB359-2AC5-459B-8994-303CD8A084F6}" scale="75" showPageBreaks="1" fitToPage="1" printArea="1" hiddenColumns="1" view="pageBreakPreview">
      <selection activeCell="C90" sqref="C90"/>
      <pageMargins left="0.98425196850393704" right="0.98425196850393704" top="0.78740157480314965" bottom="0.78740157480314965" header="0.51181102362204722" footer="0.51181102362204722"/>
      <pageSetup paperSize="9" scale="61" orientation="portrait" useFirstPageNumber="1" r:id="rId5"/>
      <headerFooter alignWithMargins="0"/>
    </customSheetView>
  </customSheetViews>
  <mergeCells count="46">
    <mergeCell ref="B53:G53"/>
    <mergeCell ref="B60:G60"/>
    <mergeCell ref="B61:G61"/>
    <mergeCell ref="B62:G62"/>
    <mergeCell ref="B63:G63"/>
    <mergeCell ref="C54:D54"/>
    <mergeCell ref="E54:F54"/>
    <mergeCell ref="C55:D55"/>
    <mergeCell ref="E55:F55"/>
    <mergeCell ref="C56:D56"/>
    <mergeCell ref="E56:F56"/>
    <mergeCell ref="C57:D57"/>
    <mergeCell ref="E57:F57"/>
    <mergeCell ref="B51:C51"/>
    <mergeCell ref="D19:F19"/>
    <mergeCell ref="C23:G23"/>
    <mergeCell ref="C24:G24"/>
    <mergeCell ref="C41:D41"/>
    <mergeCell ref="C42:D42"/>
    <mergeCell ref="C43:D43"/>
    <mergeCell ref="C44:D44"/>
    <mergeCell ref="C46:D46"/>
    <mergeCell ref="B49:F49"/>
    <mergeCell ref="C45:D45"/>
    <mergeCell ref="D12:F12"/>
    <mergeCell ref="B13:C13"/>
    <mergeCell ref="D13:F13"/>
    <mergeCell ref="D18:F18"/>
    <mergeCell ref="B18:C19"/>
    <mergeCell ref="B12:C12"/>
    <mergeCell ref="B14:C14"/>
    <mergeCell ref="D14:F14"/>
    <mergeCell ref="B11:C11"/>
    <mergeCell ref="D11:F11"/>
    <mergeCell ref="B7:C7"/>
    <mergeCell ref="D7:F7"/>
    <mergeCell ref="B8:C8"/>
    <mergeCell ref="D8:F8"/>
    <mergeCell ref="B9:B10"/>
    <mergeCell ref="D9:F9"/>
    <mergeCell ref="D10:F10"/>
    <mergeCell ref="A1:B1"/>
    <mergeCell ref="C1:F1"/>
    <mergeCell ref="B6:C6"/>
    <mergeCell ref="D6:F6"/>
    <mergeCell ref="A3:H3"/>
  </mergeCells>
  <phoneticPr fontId="3" type="Hiragana"/>
  <dataValidations count="5">
    <dataValidation type="list" allowBlank="1" showInputMessage="1" showErrorMessage="1" sqref="G28:G37" xr:uid="{00000000-0002-0000-0600-000000000000}">
      <formula1>"発表者,指示者,補助者,スポットライト係,その他"</formula1>
    </dataValidation>
    <dataValidation type="list" allowBlank="1" showInputMessage="1" showErrorMessage="1" sqref="E43" xr:uid="{00000000-0002-0000-0600-000001000000}">
      <formula1>$J$40:$J$41</formula1>
    </dataValidation>
    <dataValidation type="list" allowBlank="1" showInputMessage="1" showErrorMessage="1" sqref="E44" xr:uid="{00000000-0002-0000-0600-000002000000}">
      <formula1>$J$43:$J$44</formula1>
    </dataValidation>
    <dataValidation type="list" allowBlank="1" showInputMessage="1" showErrorMessage="1" sqref="B51:C51" xr:uid="{00000000-0002-0000-0600-000003000000}">
      <formula1>$J$45</formula1>
    </dataValidation>
    <dataValidation type="list" allowBlank="1" showInputMessage="1" showErrorMessage="1" sqref="E45" xr:uid="{00000000-0002-0000-0600-000004000000}">
      <formula1>$J$40:$J$42</formula1>
    </dataValidation>
  </dataValidations>
  <pageMargins left="0.98425196850393704" right="0.98425196850393704" top="0.78740157480314965" bottom="0.78740157480314965" header="0.51181102362204722" footer="0.51181102362204722"/>
  <pageSetup paperSize="9" scale="69" orientation="portrait" useFirstPageNumber="1" r:id="rId6"/>
  <headerFooter alignWithMargins="0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5" tint="0.39997558519241921"/>
    <pageSetUpPr fitToPage="1"/>
  </sheetPr>
  <dimension ref="A1:S38"/>
  <sheetViews>
    <sheetView showGridLines="0" showZeros="0" view="pageBreakPreview" topLeftCell="A22" zoomScale="75" zoomScaleNormal="100" zoomScaleSheetLayoutView="100" workbookViewId="0">
      <selection activeCell="G14" sqref="G14"/>
    </sheetView>
  </sheetViews>
  <sheetFormatPr defaultColWidth="9" defaultRowHeight="13.5"/>
  <cols>
    <col min="1" max="1" width="3.875" style="20" customWidth="1"/>
    <col min="2" max="2" width="9.875" style="20" customWidth="1"/>
    <col min="3" max="3" width="17.125" style="20" customWidth="1"/>
    <col min="4" max="4" width="5.625" style="20" customWidth="1"/>
    <col min="5" max="5" width="13.25" style="20" customWidth="1"/>
    <col min="6" max="7" width="15.625" style="20" customWidth="1"/>
    <col min="8" max="8" width="29.625" style="20" customWidth="1"/>
    <col min="9" max="16384" width="9" style="20"/>
  </cols>
  <sheetData>
    <row r="1" spans="1:19" ht="15" customHeight="1">
      <c r="A1" s="507" t="s">
        <v>442</v>
      </c>
      <c r="B1" s="507"/>
      <c r="C1" s="507"/>
      <c r="D1" s="507"/>
      <c r="E1" s="507"/>
      <c r="F1" s="507"/>
      <c r="G1" s="48"/>
      <c r="H1" s="46" t="str">
        <f>D7</f>
        <v/>
      </c>
    </row>
    <row r="3" spans="1:19" ht="18.75" customHeight="1">
      <c r="A3" s="527" t="s">
        <v>516</v>
      </c>
      <c r="B3" s="527"/>
      <c r="C3" s="527"/>
      <c r="D3" s="527"/>
      <c r="E3" s="527"/>
      <c r="F3" s="527"/>
      <c r="G3" s="527"/>
      <c r="H3" s="5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.75" customHeight="1">
      <c r="A4" s="21"/>
      <c r="B4" s="21"/>
      <c r="C4" s="21"/>
      <c r="D4" s="21"/>
      <c r="E4" s="21"/>
      <c r="F4" s="21"/>
      <c r="G4" s="21"/>
      <c r="H4" s="21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8.75" customHeight="1">
      <c r="A5" s="20">
        <v>1</v>
      </c>
      <c r="B5" s="20" t="s">
        <v>37</v>
      </c>
    </row>
    <row r="6" spans="1:19" ht="30" customHeight="1">
      <c r="B6" s="516" t="s">
        <v>8</v>
      </c>
      <c r="C6" s="517"/>
      <c r="D6" s="345" t="str">
        <f>IF(様式１!C4="","",様式１!C4)</f>
        <v/>
      </c>
      <c r="E6" s="345"/>
      <c r="F6" s="345"/>
      <c r="G6" s="49"/>
    </row>
    <row r="7" spans="1:19" ht="30" customHeight="1">
      <c r="B7" s="516" t="s">
        <v>9</v>
      </c>
      <c r="C7" s="517"/>
      <c r="D7" s="515" t="str">
        <f>IF(様式１!C5="","",様式１!C5)</f>
        <v/>
      </c>
      <c r="E7" s="515"/>
      <c r="F7" s="515"/>
      <c r="G7" s="49"/>
    </row>
    <row r="8" spans="1:19" ht="30" customHeight="1">
      <c r="B8" s="516" t="s">
        <v>11</v>
      </c>
      <c r="C8" s="517"/>
      <c r="D8" s="515" t="str">
        <f>IF(様式１!C6="","",様式１!C6)</f>
        <v/>
      </c>
      <c r="E8" s="515"/>
      <c r="F8" s="515"/>
      <c r="G8" s="49"/>
    </row>
    <row r="9" spans="1:19" ht="30" customHeight="1">
      <c r="B9" s="528" t="s">
        <v>38</v>
      </c>
      <c r="C9" s="157" t="s">
        <v>314</v>
      </c>
      <c r="D9" s="515" t="str">
        <f>IF(様式１!C7="","",様式１!C7)</f>
        <v/>
      </c>
      <c r="E9" s="515"/>
      <c r="F9" s="515"/>
      <c r="G9" s="49"/>
    </row>
    <row r="10" spans="1:19" ht="30" customHeight="1">
      <c r="B10" s="529"/>
      <c r="C10" s="157" t="s">
        <v>13</v>
      </c>
      <c r="D10" s="515" t="str">
        <f>IF(様式１!C8="","",様式１!C8)</f>
        <v/>
      </c>
      <c r="E10" s="515"/>
      <c r="F10" s="515"/>
      <c r="G10" s="49"/>
    </row>
    <row r="11" spans="1:19" ht="30" customHeight="1">
      <c r="B11" s="516" t="s">
        <v>15</v>
      </c>
      <c r="C11" s="517"/>
      <c r="D11" s="515" t="str">
        <f>IF(様式１!C9="","",様式１!C9)</f>
        <v/>
      </c>
      <c r="E11" s="515"/>
      <c r="F11" s="515"/>
      <c r="G11" s="49"/>
    </row>
    <row r="12" spans="1:19" ht="30" customHeight="1">
      <c r="B12" s="516" t="s">
        <v>16</v>
      </c>
      <c r="C12" s="517"/>
      <c r="D12" s="515" t="str">
        <f>IF(様式１!C10="","",様式１!C10)</f>
        <v/>
      </c>
      <c r="E12" s="515"/>
      <c r="F12" s="515"/>
      <c r="G12" s="49"/>
    </row>
    <row r="13" spans="1:19" ht="30" customHeight="1">
      <c r="B13" s="516" t="s">
        <v>36</v>
      </c>
      <c r="C13" s="517"/>
      <c r="D13" s="518">
        <f>様式１!C11</f>
        <v>0</v>
      </c>
      <c r="E13" s="518"/>
      <c r="F13" s="518"/>
      <c r="G13" s="49"/>
    </row>
    <row r="14" spans="1:19" ht="30" customHeight="1">
      <c r="B14" s="508" t="s">
        <v>378</v>
      </c>
      <c r="C14" s="508"/>
      <c r="D14" s="548">
        <f>様式１!C12</f>
        <v>0</v>
      </c>
      <c r="E14" s="548"/>
      <c r="F14" s="548"/>
      <c r="G14" s="49"/>
    </row>
    <row r="15" spans="1:19" ht="18.75" customHeight="1"/>
    <row r="16" spans="1:19" ht="18.75" customHeight="1">
      <c r="A16" s="20">
        <v>2</v>
      </c>
      <c r="B16" s="20" t="s">
        <v>39</v>
      </c>
    </row>
    <row r="17" spans="1:8" ht="18.75" customHeight="1"/>
    <row r="18" spans="1:8" ht="18.75" customHeight="1">
      <c r="B18" s="519" t="s">
        <v>284</v>
      </c>
      <c r="C18" s="520"/>
      <c r="D18" s="508" t="s">
        <v>328</v>
      </c>
      <c r="E18" s="508"/>
      <c r="F18" s="508"/>
      <c r="G18" s="26"/>
    </row>
    <row r="19" spans="1:8" ht="30" customHeight="1">
      <c r="B19" s="521"/>
      <c r="C19" s="522"/>
      <c r="D19" s="523" t="s">
        <v>325</v>
      </c>
      <c r="E19" s="523"/>
      <c r="F19" s="523"/>
      <c r="G19" s="26"/>
      <c r="H19" s="27"/>
    </row>
    <row r="20" spans="1:8" ht="18.75" customHeight="1"/>
    <row r="21" spans="1:8" ht="18.75" customHeight="1">
      <c r="A21" s="20">
        <v>3</v>
      </c>
      <c r="B21" s="20" t="s">
        <v>40</v>
      </c>
    </row>
    <row r="22" spans="1:8" ht="18.75" customHeight="1">
      <c r="B22" s="20" t="s">
        <v>291</v>
      </c>
    </row>
    <row r="23" spans="1:8" ht="30" customHeight="1">
      <c r="B23" s="47" t="s">
        <v>66</v>
      </c>
      <c r="C23" s="302"/>
      <c r="D23" s="302"/>
      <c r="E23" s="302"/>
      <c r="F23" s="302"/>
      <c r="G23" s="302"/>
      <c r="H23" s="302"/>
    </row>
    <row r="24" spans="1:8" ht="52.5" customHeight="1">
      <c r="B24" s="25" t="s">
        <v>41</v>
      </c>
      <c r="C24" s="540"/>
      <c r="D24" s="540"/>
      <c r="E24" s="540"/>
      <c r="F24" s="540"/>
      <c r="G24" s="540"/>
      <c r="H24" s="540"/>
    </row>
    <row r="25" spans="1:8" ht="18.75" customHeight="1"/>
    <row r="26" spans="1:8" ht="18.75" customHeight="1">
      <c r="A26" s="20">
        <v>4</v>
      </c>
      <c r="B26" s="20" t="s">
        <v>42</v>
      </c>
    </row>
    <row r="27" spans="1:8" ht="18.75" customHeight="1" thickBot="1">
      <c r="B27" s="25" t="s">
        <v>43</v>
      </c>
      <c r="C27" s="508" t="s">
        <v>65</v>
      </c>
      <c r="D27" s="508"/>
      <c r="E27" s="25" t="s">
        <v>45</v>
      </c>
      <c r="F27" s="508" t="s">
        <v>13</v>
      </c>
      <c r="G27" s="508"/>
      <c r="H27" s="25" t="s">
        <v>63</v>
      </c>
    </row>
    <row r="28" spans="1:8" ht="30" customHeight="1">
      <c r="B28" s="25">
        <v>1</v>
      </c>
      <c r="C28" s="546"/>
      <c r="D28" s="547"/>
      <c r="E28" s="262"/>
      <c r="F28" s="540"/>
      <c r="G28" s="540"/>
      <c r="H28" s="254" t="str">
        <f>PHONETIC(F28)</f>
        <v/>
      </c>
    </row>
    <row r="29" spans="1:8" ht="18.75" customHeight="1"/>
    <row r="30" spans="1:8" ht="18.75" customHeight="1">
      <c r="A30" s="20">
        <v>5</v>
      </c>
      <c r="B30" s="541" t="s">
        <v>425</v>
      </c>
      <c r="C30" s="542"/>
      <c r="D30" s="542"/>
      <c r="E30" s="542"/>
      <c r="F30" s="542"/>
      <c r="G30" s="543"/>
      <c r="H30" s="543"/>
    </row>
    <row r="31" spans="1:8" ht="30" customHeight="1">
      <c r="B31" s="545"/>
      <c r="C31" s="545"/>
      <c r="D31" s="545"/>
      <c r="E31" s="545"/>
      <c r="F31" s="545"/>
      <c r="G31" s="545"/>
      <c r="H31" s="545"/>
    </row>
    <row r="32" spans="1:8" ht="18.75" customHeight="1">
      <c r="B32" s="544"/>
      <c r="C32" s="544"/>
      <c r="D32" s="544"/>
      <c r="E32" s="544"/>
      <c r="F32" s="544"/>
      <c r="G32" s="544"/>
      <c r="H32" s="544"/>
    </row>
    <row r="33" spans="1:8" ht="18.75" customHeight="1"/>
    <row r="34" spans="1:8" ht="18.75" customHeight="1">
      <c r="A34" s="20" t="s">
        <v>58</v>
      </c>
    </row>
    <row r="35" spans="1:8" ht="18.75" customHeight="1">
      <c r="B35" s="507" t="s">
        <v>59</v>
      </c>
      <c r="C35" s="507"/>
      <c r="D35" s="507"/>
      <c r="E35" s="507"/>
      <c r="F35" s="507"/>
      <c r="G35" s="507"/>
      <c r="H35" s="507"/>
    </row>
    <row r="36" spans="1:8" ht="18.75" customHeight="1">
      <c r="B36" s="507" t="s">
        <v>60</v>
      </c>
      <c r="C36" s="507"/>
      <c r="D36" s="507"/>
      <c r="E36" s="507"/>
      <c r="F36" s="507"/>
      <c r="G36" s="507"/>
      <c r="H36" s="507"/>
    </row>
    <row r="37" spans="1:8" ht="18.75" customHeight="1">
      <c r="B37" s="507" t="s">
        <v>426</v>
      </c>
      <c r="C37" s="507"/>
      <c r="D37" s="507"/>
      <c r="E37" s="507"/>
      <c r="F37" s="507"/>
      <c r="G37" s="507"/>
      <c r="H37" s="507"/>
    </row>
    <row r="38" spans="1:8">
      <c r="B38" s="507"/>
      <c r="C38" s="507"/>
      <c r="D38" s="507"/>
      <c r="E38" s="507"/>
      <c r="F38" s="507"/>
      <c r="G38" s="507"/>
      <c r="H38" s="507"/>
    </row>
  </sheetData>
  <customSheetViews>
    <customSheetView guid="{7FB0AFFB-120C-44F6-AE2F-B98FECB987FB}" scale="75" showPageBreaks="1" fitToPage="1" printArea="1" view="pageBreakPreview">
      <selection activeCell="C90" sqref="C90"/>
      <pageMargins left="0.98425196850393704" right="0.98425196850393704" top="0.78740157480314965" bottom="0.78740157480314965" header="0.51181102362204722" footer="0.51181102362204722"/>
      <pageSetup paperSize="9" scale="74" orientation="portrait" useFirstPageNumber="1" r:id="rId1"/>
      <headerFooter alignWithMargins="0"/>
    </customSheetView>
    <customSheetView guid="{780F8241-B9EF-4977-BFA6-69BAC3A67436}" scale="75" showPageBreaks="1" fitToPage="1" printArea="1" view="pageBreakPreview">
      <selection activeCell="C90" sqref="C90"/>
      <pageMargins left="0.98425196850393704" right="0.98425196850393704" top="0.78740157480314965" bottom="0.78740157480314965" header="0.51181102362204722" footer="0.51181102362204722"/>
      <pageSetup paperSize="9" scale="74" orientation="portrait" useFirstPageNumber="1" r:id="rId2"/>
      <headerFooter alignWithMargins="0"/>
    </customSheetView>
    <customSheetView guid="{A3F790B1-952B-48DD-9D6D-E7E0D31580FB}" scale="75" showPageBreaks="1" fitToPage="1" printArea="1" view="pageBreakPreview">
      <selection activeCell="A4" sqref="A4"/>
      <pageMargins left="0.98425196850393704" right="0.98425196850393704" top="0.78740157480314965" bottom="0.78740157480314965" header="0.51181102362204722" footer="0.51181102362204722"/>
      <pageSetup paperSize="9" scale="74" orientation="portrait" useFirstPageNumber="1" r:id="rId3"/>
      <headerFooter alignWithMargins="0"/>
    </customSheetView>
    <customSheetView guid="{BF811D15-25F5-4C8E-B099-D0CDA2479563}" scale="75" showPageBreaks="1" fitToPage="1" printArea="1" view="pageBreakPreview">
      <selection activeCell="A4" sqref="A4"/>
      <pageMargins left="0.98425196850393704" right="0.98425196850393704" top="0.78740157480314965" bottom="0.78740157480314965" header="0.51181102362204722" footer="0.51181102362204722"/>
      <pageSetup paperSize="9" scale="74" orientation="portrait" useFirstPageNumber="1" r:id="rId4"/>
      <headerFooter alignWithMargins="0"/>
    </customSheetView>
    <customSheetView guid="{029DB359-2AC5-459B-8994-303CD8A084F6}" scale="75" showPageBreaks="1" fitToPage="1" printArea="1" view="pageBreakPreview">
      <selection activeCell="C90" sqref="C90"/>
      <pageMargins left="0.98425196850393704" right="0.98425196850393704" top="0.78740157480314965" bottom="0.78740157480314965" header="0.51181102362204722" footer="0.51181102362204722"/>
      <pageSetup paperSize="9" scale="73" orientation="portrait" useFirstPageNumber="1" r:id="rId5"/>
      <headerFooter alignWithMargins="0"/>
    </customSheetView>
  </customSheetViews>
  <mergeCells count="36">
    <mergeCell ref="B11:C11"/>
    <mergeCell ref="D11:F11"/>
    <mergeCell ref="A1:B1"/>
    <mergeCell ref="C1:F1"/>
    <mergeCell ref="A3:H3"/>
    <mergeCell ref="B6:C6"/>
    <mergeCell ref="D6:F6"/>
    <mergeCell ref="B7:C7"/>
    <mergeCell ref="D7:F7"/>
    <mergeCell ref="B8:C8"/>
    <mergeCell ref="D8:F8"/>
    <mergeCell ref="B9:B10"/>
    <mergeCell ref="D9:F9"/>
    <mergeCell ref="D10:F10"/>
    <mergeCell ref="B12:C12"/>
    <mergeCell ref="D12:F12"/>
    <mergeCell ref="B13:C13"/>
    <mergeCell ref="D13:F13"/>
    <mergeCell ref="D14:F14"/>
    <mergeCell ref="B14:C14"/>
    <mergeCell ref="B38:H38"/>
    <mergeCell ref="D19:F19"/>
    <mergeCell ref="C23:H23"/>
    <mergeCell ref="C24:H24"/>
    <mergeCell ref="B30:H30"/>
    <mergeCell ref="B32:H32"/>
    <mergeCell ref="B35:H35"/>
    <mergeCell ref="B36:H36"/>
    <mergeCell ref="B37:H37"/>
    <mergeCell ref="B31:H31"/>
    <mergeCell ref="C27:D27"/>
    <mergeCell ref="C28:D28"/>
    <mergeCell ref="F27:G27"/>
    <mergeCell ref="F28:G28"/>
    <mergeCell ref="B18:C19"/>
    <mergeCell ref="D18:F18"/>
  </mergeCells>
  <phoneticPr fontId="3" type="Hiragana"/>
  <pageMargins left="0.98425196850393704" right="0.98425196850393704" top="0.78740157480314965" bottom="0.78740157480314965" header="0.51181102362204722" footer="0.51181102362204722"/>
  <pageSetup paperSize="9" scale="74" orientation="portrait" useFirstPageNumber="1" r:id="rId6"/>
  <headerFooter alignWithMargins="0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5" tint="0.39997558519241921"/>
    <pageSetUpPr fitToPage="1"/>
  </sheetPr>
  <dimension ref="A1:S38"/>
  <sheetViews>
    <sheetView showGridLines="0" showZeros="0" view="pageBreakPreview" topLeftCell="A22" zoomScale="75" zoomScaleNormal="100" zoomScaleSheetLayoutView="100" workbookViewId="0">
      <selection activeCell="A3" sqref="A3:H3"/>
    </sheetView>
  </sheetViews>
  <sheetFormatPr defaultColWidth="9" defaultRowHeight="13.5"/>
  <cols>
    <col min="1" max="1" width="3.875" style="20" customWidth="1"/>
    <col min="2" max="2" width="9.875" style="20" customWidth="1"/>
    <col min="3" max="3" width="17.125" style="20" customWidth="1"/>
    <col min="4" max="4" width="5.625" style="20" customWidth="1"/>
    <col min="5" max="5" width="13.625" style="20" customWidth="1"/>
    <col min="6" max="7" width="15.625" style="20" customWidth="1"/>
    <col min="8" max="8" width="29.625" style="20" customWidth="1"/>
    <col min="9" max="16384" width="9" style="20"/>
  </cols>
  <sheetData>
    <row r="1" spans="1:19" ht="15" customHeight="1">
      <c r="A1" s="507" t="s">
        <v>456</v>
      </c>
      <c r="B1" s="507"/>
      <c r="C1" s="507"/>
      <c r="D1" s="507"/>
      <c r="E1" s="507"/>
      <c r="F1" s="507"/>
      <c r="G1" s="48"/>
      <c r="H1" s="46" t="str">
        <f>D7</f>
        <v/>
      </c>
    </row>
    <row r="3" spans="1:19" ht="18.75" customHeight="1">
      <c r="A3" s="527" t="str">
        <f>'様式4-Ⅰ意「Ⅰ類」'!A3</f>
        <v>第7３回 関東地区学校農業クラブ連盟大会令和４年度茨城大会　意見発表会　参加申込書</v>
      </c>
      <c r="B3" s="527"/>
      <c r="C3" s="527"/>
      <c r="D3" s="527"/>
      <c r="E3" s="527"/>
      <c r="F3" s="527"/>
      <c r="G3" s="527"/>
      <c r="H3" s="5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.75" customHeight="1">
      <c r="A4" s="21"/>
      <c r="B4" s="21"/>
      <c r="C4" s="21"/>
      <c r="D4" s="21"/>
      <c r="E4" s="21"/>
      <c r="F4" s="21"/>
      <c r="G4" s="21"/>
      <c r="H4" s="21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8.75" customHeight="1">
      <c r="A5" s="20">
        <v>1</v>
      </c>
      <c r="B5" s="20" t="s">
        <v>37</v>
      </c>
    </row>
    <row r="6" spans="1:19" ht="30" customHeight="1">
      <c r="B6" s="516" t="s">
        <v>8</v>
      </c>
      <c r="C6" s="517"/>
      <c r="D6" s="345" t="str">
        <f>IF(様式１!C4="","",様式１!C4)</f>
        <v/>
      </c>
      <c r="E6" s="345"/>
      <c r="F6" s="345"/>
      <c r="G6" s="49"/>
    </row>
    <row r="7" spans="1:19" ht="30" customHeight="1">
      <c r="B7" s="516" t="s">
        <v>9</v>
      </c>
      <c r="C7" s="517"/>
      <c r="D7" s="515" t="str">
        <f>IF(様式１!C5="","",様式１!C5)</f>
        <v/>
      </c>
      <c r="E7" s="515"/>
      <c r="F7" s="515"/>
      <c r="G7" s="49"/>
    </row>
    <row r="8" spans="1:19" ht="30" customHeight="1">
      <c r="B8" s="516" t="s">
        <v>11</v>
      </c>
      <c r="C8" s="517"/>
      <c r="D8" s="515" t="str">
        <f>IF(様式１!C6="","",様式１!C6)</f>
        <v/>
      </c>
      <c r="E8" s="515"/>
      <c r="F8" s="515"/>
      <c r="G8" s="49"/>
    </row>
    <row r="9" spans="1:19" ht="30" customHeight="1">
      <c r="B9" s="528" t="s">
        <v>38</v>
      </c>
      <c r="C9" s="157" t="s">
        <v>314</v>
      </c>
      <c r="D9" s="515" t="str">
        <f>IF(様式１!C7="","",様式１!C7)</f>
        <v/>
      </c>
      <c r="E9" s="515"/>
      <c r="F9" s="515"/>
      <c r="G9" s="49"/>
    </row>
    <row r="10" spans="1:19" ht="30" customHeight="1">
      <c r="B10" s="529"/>
      <c r="C10" s="157" t="s">
        <v>13</v>
      </c>
      <c r="D10" s="515" t="str">
        <f>IF(様式１!C8="","",様式１!C8)</f>
        <v/>
      </c>
      <c r="E10" s="515"/>
      <c r="F10" s="515"/>
      <c r="G10" s="49"/>
    </row>
    <row r="11" spans="1:19" ht="30" customHeight="1">
      <c r="B11" s="516" t="s">
        <v>15</v>
      </c>
      <c r="C11" s="517"/>
      <c r="D11" s="515" t="str">
        <f>IF(様式１!C9="","",様式１!C9)</f>
        <v/>
      </c>
      <c r="E11" s="515"/>
      <c r="F11" s="515"/>
      <c r="G11" s="49"/>
    </row>
    <row r="12" spans="1:19" ht="30" customHeight="1">
      <c r="B12" s="516" t="s">
        <v>16</v>
      </c>
      <c r="C12" s="517"/>
      <c r="D12" s="515" t="str">
        <f>IF(様式１!C10="","",様式１!C10)</f>
        <v/>
      </c>
      <c r="E12" s="515"/>
      <c r="F12" s="515"/>
      <c r="G12" s="49"/>
    </row>
    <row r="13" spans="1:19" ht="30" customHeight="1">
      <c r="B13" s="516" t="s">
        <v>36</v>
      </c>
      <c r="C13" s="517"/>
      <c r="D13" s="518">
        <f>様式１!C11</f>
        <v>0</v>
      </c>
      <c r="E13" s="518"/>
      <c r="F13" s="518"/>
      <c r="G13" s="49"/>
    </row>
    <row r="14" spans="1:19" ht="30" customHeight="1">
      <c r="B14" s="508" t="s">
        <v>378</v>
      </c>
      <c r="C14" s="508"/>
      <c r="D14" s="548">
        <f>様式１!C12</f>
        <v>0</v>
      </c>
      <c r="E14" s="548"/>
      <c r="F14" s="548"/>
      <c r="G14" s="49"/>
    </row>
    <row r="15" spans="1:19" ht="18.75" customHeight="1"/>
    <row r="16" spans="1:19" ht="18.75" customHeight="1">
      <c r="A16" s="20">
        <v>2</v>
      </c>
      <c r="B16" s="20" t="s">
        <v>39</v>
      </c>
    </row>
    <row r="17" spans="1:8" ht="18.75" customHeight="1"/>
    <row r="18" spans="1:8" ht="18.75" customHeight="1">
      <c r="B18" s="519" t="s">
        <v>286</v>
      </c>
      <c r="C18" s="520"/>
      <c r="D18" s="508" t="s">
        <v>328</v>
      </c>
      <c r="E18" s="508"/>
      <c r="F18" s="508"/>
      <c r="G18" s="26"/>
    </row>
    <row r="19" spans="1:8" ht="30" customHeight="1">
      <c r="B19" s="521"/>
      <c r="C19" s="522"/>
      <c r="D19" s="523" t="s">
        <v>320</v>
      </c>
      <c r="E19" s="523"/>
      <c r="F19" s="523"/>
      <c r="G19" s="26"/>
      <c r="H19" s="27"/>
    </row>
    <row r="20" spans="1:8" ht="18.75" customHeight="1"/>
    <row r="21" spans="1:8" ht="18.75" customHeight="1">
      <c r="A21" s="20">
        <v>3</v>
      </c>
      <c r="B21" s="20" t="s">
        <v>40</v>
      </c>
    </row>
    <row r="22" spans="1:8" ht="18.75" customHeight="1">
      <c r="B22" s="20" t="s">
        <v>291</v>
      </c>
    </row>
    <row r="23" spans="1:8" ht="30" customHeight="1">
      <c r="B23" s="47" t="s">
        <v>66</v>
      </c>
      <c r="C23" s="302"/>
      <c r="D23" s="302"/>
      <c r="E23" s="302"/>
      <c r="F23" s="302"/>
      <c r="G23" s="302"/>
      <c r="H23" s="302"/>
    </row>
    <row r="24" spans="1:8" ht="52.5" customHeight="1">
      <c r="B24" s="25" t="s">
        <v>41</v>
      </c>
      <c r="C24" s="302"/>
      <c r="D24" s="302"/>
      <c r="E24" s="302"/>
      <c r="F24" s="302"/>
      <c r="G24" s="302"/>
      <c r="H24" s="302"/>
    </row>
    <row r="25" spans="1:8" ht="18.75" customHeight="1"/>
    <row r="26" spans="1:8" ht="18.75" customHeight="1">
      <c r="A26" s="20">
        <v>4</v>
      </c>
      <c r="B26" s="20" t="s">
        <v>42</v>
      </c>
    </row>
    <row r="27" spans="1:8" ht="18.75" customHeight="1" thickBot="1">
      <c r="B27" s="25" t="s">
        <v>43</v>
      </c>
      <c r="C27" s="508" t="s">
        <v>65</v>
      </c>
      <c r="D27" s="508"/>
      <c r="E27" s="25" t="s">
        <v>45</v>
      </c>
      <c r="F27" s="516" t="s">
        <v>13</v>
      </c>
      <c r="G27" s="517"/>
      <c r="H27" s="25" t="s">
        <v>63</v>
      </c>
    </row>
    <row r="28" spans="1:8" ht="30" customHeight="1">
      <c r="B28" s="25">
        <v>1</v>
      </c>
      <c r="C28" s="547"/>
      <c r="D28" s="547"/>
      <c r="E28" s="262"/>
      <c r="F28" s="540"/>
      <c r="G28" s="540"/>
      <c r="H28" s="254" t="str">
        <f>PHONETIC(F28)</f>
        <v/>
      </c>
    </row>
    <row r="29" spans="1:8" ht="18.75" customHeight="1"/>
    <row r="30" spans="1:8" ht="18.75" customHeight="1">
      <c r="A30" s="20">
        <v>5</v>
      </c>
      <c r="B30" s="541" t="s">
        <v>425</v>
      </c>
      <c r="C30" s="542"/>
      <c r="D30" s="542"/>
      <c r="E30" s="542"/>
      <c r="F30" s="542"/>
      <c r="G30" s="543"/>
      <c r="H30" s="543"/>
    </row>
    <row r="31" spans="1:8" ht="30" customHeight="1">
      <c r="B31" s="545"/>
      <c r="C31" s="545"/>
      <c r="D31" s="545"/>
      <c r="E31" s="545"/>
      <c r="F31" s="545"/>
      <c r="G31" s="545"/>
      <c r="H31" s="545"/>
    </row>
    <row r="32" spans="1:8" ht="18.75" customHeight="1">
      <c r="B32" s="544"/>
      <c r="C32" s="544"/>
      <c r="D32" s="544"/>
      <c r="E32" s="544"/>
      <c r="F32" s="544"/>
      <c r="G32" s="544"/>
      <c r="H32" s="544"/>
    </row>
    <row r="33" spans="1:8" ht="18.75" customHeight="1"/>
    <row r="34" spans="1:8" ht="18.75" customHeight="1">
      <c r="A34" s="20" t="s">
        <v>58</v>
      </c>
    </row>
    <row r="35" spans="1:8" ht="18.75" customHeight="1">
      <c r="B35" s="507" t="s">
        <v>59</v>
      </c>
      <c r="C35" s="507"/>
      <c r="D35" s="507"/>
      <c r="E35" s="507"/>
      <c r="F35" s="507"/>
      <c r="G35" s="507"/>
      <c r="H35" s="507"/>
    </row>
    <row r="36" spans="1:8" ht="18.75" customHeight="1">
      <c r="B36" s="507" t="s">
        <v>60</v>
      </c>
      <c r="C36" s="507"/>
      <c r="D36" s="507"/>
      <c r="E36" s="507"/>
      <c r="F36" s="507"/>
      <c r="G36" s="507"/>
      <c r="H36" s="507"/>
    </row>
    <row r="37" spans="1:8" ht="18.75" customHeight="1">
      <c r="B37" s="507" t="s">
        <v>426</v>
      </c>
      <c r="C37" s="507"/>
      <c r="D37" s="507"/>
      <c r="E37" s="507"/>
      <c r="F37" s="507"/>
      <c r="G37" s="507"/>
      <c r="H37" s="507"/>
    </row>
    <row r="38" spans="1:8">
      <c r="B38" s="507"/>
      <c r="C38" s="507"/>
      <c r="D38" s="507"/>
      <c r="E38" s="507"/>
      <c r="F38" s="507"/>
      <c r="G38" s="507"/>
      <c r="H38" s="507"/>
    </row>
  </sheetData>
  <customSheetViews>
    <customSheetView guid="{7FB0AFFB-120C-44F6-AE2F-B98FECB987FB}" scale="75" showPageBreaks="1" fitToPage="1" printArea="1" view="pageBreakPreview">
      <selection activeCell="C90" sqref="C90"/>
      <pageMargins left="0.98425196850393704" right="0.98425196850393704" top="0.78740157480314965" bottom="0.78740157480314965" header="0.51181102362204722" footer="0.51181102362204722"/>
      <pageSetup paperSize="9" scale="73" orientation="portrait" useFirstPageNumber="1" r:id="rId1"/>
      <headerFooter alignWithMargins="0"/>
    </customSheetView>
    <customSheetView guid="{780F8241-B9EF-4977-BFA6-69BAC3A67436}" scale="75" showPageBreaks="1" fitToPage="1" printArea="1" view="pageBreakPreview">
      <selection activeCell="C90" sqref="C90"/>
      <pageMargins left="0.98425196850393704" right="0.98425196850393704" top="0.78740157480314965" bottom="0.78740157480314965" header="0.51181102362204722" footer="0.51181102362204722"/>
      <pageSetup paperSize="9" scale="73" orientation="portrait" useFirstPageNumber="1" r:id="rId2"/>
      <headerFooter alignWithMargins="0"/>
    </customSheetView>
    <customSheetView guid="{A3F790B1-952B-48DD-9D6D-E7E0D31580FB}" scale="75" showPageBreaks="1" fitToPage="1" printArea="1" view="pageBreakPreview" topLeftCell="A7">
      <selection activeCell="D18" sqref="D18:F18"/>
      <pageMargins left="0.98425196850393704" right="0.98425196850393704" top="0.78740157480314965" bottom="0.78740157480314965" header="0.51181102362204722" footer="0.51181102362204722"/>
      <pageSetup paperSize="9" scale="73" orientation="portrait" useFirstPageNumber="1" r:id="rId3"/>
      <headerFooter alignWithMargins="0"/>
    </customSheetView>
    <customSheetView guid="{BF811D15-25F5-4C8E-B099-D0CDA2479563}" scale="75" showPageBreaks="1" fitToPage="1" printArea="1" view="pageBreakPreview" topLeftCell="A7">
      <selection activeCell="D18" sqref="D18:F18"/>
      <pageMargins left="0.98425196850393704" right="0.98425196850393704" top="0.78740157480314965" bottom="0.78740157480314965" header="0.51181102362204722" footer="0.51181102362204722"/>
      <pageSetup paperSize="9" scale="73" orientation="portrait" useFirstPageNumber="1" r:id="rId4"/>
      <headerFooter alignWithMargins="0"/>
    </customSheetView>
    <customSheetView guid="{029DB359-2AC5-459B-8994-303CD8A084F6}" scale="75" showPageBreaks="1" fitToPage="1" printArea="1" view="pageBreakPreview">
      <selection activeCell="C90" sqref="C90"/>
      <pageMargins left="0.98425196850393704" right="0.98425196850393704" top="0.78740157480314965" bottom="0.78740157480314965" header="0.51181102362204722" footer="0.51181102362204722"/>
      <pageSetup paperSize="9" scale="73" orientation="portrait" useFirstPageNumber="1" r:id="rId5"/>
      <headerFooter alignWithMargins="0"/>
    </customSheetView>
  </customSheetViews>
  <mergeCells count="36">
    <mergeCell ref="B38:H38"/>
    <mergeCell ref="C28:D28"/>
    <mergeCell ref="F28:G28"/>
    <mergeCell ref="B30:H30"/>
    <mergeCell ref="B31:H31"/>
    <mergeCell ref="B32:H32"/>
    <mergeCell ref="B35:H35"/>
    <mergeCell ref="C23:H23"/>
    <mergeCell ref="C24:H24"/>
    <mergeCell ref="B36:H36"/>
    <mergeCell ref="B37:H37"/>
    <mergeCell ref="C27:D27"/>
    <mergeCell ref="F27:G27"/>
    <mergeCell ref="B11:C11"/>
    <mergeCell ref="D11:F11"/>
    <mergeCell ref="B8:C8"/>
    <mergeCell ref="D18:F18"/>
    <mergeCell ref="D19:F19"/>
    <mergeCell ref="B18:C19"/>
    <mergeCell ref="B12:C12"/>
    <mergeCell ref="D12:F12"/>
    <mergeCell ref="B13:C13"/>
    <mergeCell ref="D13:F13"/>
    <mergeCell ref="B14:C14"/>
    <mergeCell ref="D14:F14"/>
    <mergeCell ref="B7:C7"/>
    <mergeCell ref="D7:F7"/>
    <mergeCell ref="D8:F8"/>
    <mergeCell ref="B9:B10"/>
    <mergeCell ref="D9:F9"/>
    <mergeCell ref="D10:F10"/>
    <mergeCell ref="A1:B1"/>
    <mergeCell ref="C1:F1"/>
    <mergeCell ref="A3:H3"/>
    <mergeCell ref="B6:C6"/>
    <mergeCell ref="D6:F6"/>
  </mergeCells>
  <phoneticPr fontId="3" type="Hiragana"/>
  <pageMargins left="0.98425196850393704" right="0.98425196850393704" top="0.78740157480314965" bottom="0.78740157480314965" header="0.51181102362204722" footer="0.51181102362204722"/>
  <pageSetup paperSize="9" scale="73" orientation="portrait" useFirstPageNumber="1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参加申込詳細</vt:lpstr>
      <vt:lpstr>様式１</vt:lpstr>
      <vt:lpstr>様式１(予備)</vt:lpstr>
      <vt:lpstr>様式2 (審査員) </vt:lpstr>
      <vt:lpstr>様式3-Ⅰプロ「Ⅰ類」</vt:lpstr>
      <vt:lpstr>様式3-Ⅱプロ「Ⅱ類」</vt:lpstr>
      <vt:lpstr>様式3-Ⅲプロ「Ⅲ類」</vt:lpstr>
      <vt:lpstr>様式4-Ⅰ意「Ⅰ類」</vt:lpstr>
      <vt:lpstr>様式4-Ⅱ意「Ⅱ類」</vt:lpstr>
      <vt:lpstr>様式4-Ⅲ意「Ⅲ類」</vt:lpstr>
      <vt:lpstr>様式5 「発表要旨」 </vt:lpstr>
      <vt:lpstr>振込用紙張り付け</vt:lpstr>
      <vt:lpstr>参加申込詳細!Print_Area</vt:lpstr>
      <vt:lpstr>様式１!Print_Area</vt:lpstr>
      <vt:lpstr>'様式１(予備)'!Print_Area</vt:lpstr>
      <vt:lpstr>'様式2 (審査員) '!Print_Area</vt:lpstr>
      <vt:lpstr>'様式3-Ⅰプロ「Ⅰ類」'!Print_Area</vt:lpstr>
      <vt:lpstr>'様式3-Ⅱプロ「Ⅱ類」'!Print_Area</vt:lpstr>
      <vt:lpstr>'様式3-Ⅲプロ「Ⅲ類」'!Print_Area</vt:lpstr>
      <vt:lpstr>'様式4-Ⅰ意「Ⅰ類」'!Print_Area</vt:lpstr>
      <vt:lpstr>'様式4-Ⅱ意「Ⅱ類」'!Print_Area</vt:lpstr>
      <vt:lpstr>'様式4-Ⅲ意「Ⅲ類」'!Print_Area</vt:lpstr>
      <vt:lpstr>'様式5 「発表要旨」 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</dc:creator>
  <cp:lastModifiedBy>teacher</cp:lastModifiedBy>
  <cp:revision/>
  <cp:lastPrinted>2022-06-02T08:39:43Z</cp:lastPrinted>
  <dcterms:created xsi:type="dcterms:W3CDTF">2008-06-20T00:37:56Z</dcterms:created>
  <dcterms:modified xsi:type="dcterms:W3CDTF">2022-06-10T07:34:44Z</dcterms:modified>
</cp:coreProperties>
</file>